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1D9A6C8-B063-4DC6-9FC4-93E49B8107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20" l="1"/>
  <c r="F33" i="20" s="1"/>
  <c r="E32" i="20"/>
  <c r="E33" i="20" s="1"/>
  <c r="D32" i="20"/>
  <c r="D33" i="20" s="1"/>
  <c r="F25" i="20"/>
  <c r="E25" i="20"/>
  <c r="D25" i="20"/>
  <c r="F22" i="20"/>
  <c r="E22" i="20"/>
  <c r="E26" i="20" s="1"/>
  <c r="D22" i="20"/>
  <c r="F14" i="20"/>
  <c r="E14" i="20"/>
  <c r="D14" i="20"/>
  <c r="F11" i="20"/>
  <c r="E11" i="20"/>
  <c r="D11" i="20"/>
  <c r="F15" i="20" l="1"/>
  <c r="D26" i="20"/>
  <c r="F26" i="20"/>
  <c r="D15" i="20"/>
  <c r="E15" i="20"/>
  <c r="M66" i="16"/>
  <c r="N66" i="16"/>
  <c r="L66" i="16"/>
  <c r="L71" i="16"/>
  <c r="M71" i="16"/>
  <c r="N71" i="16"/>
  <c r="L56" i="16"/>
  <c r="M56" i="16"/>
  <c r="N56" i="16"/>
  <c r="L77" i="16"/>
  <c r="M77" i="16"/>
  <c r="N77" i="16"/>
  <c r="L44" i="16"/>
  <c r="M44" i="16"/>
  <c r="N44" i="16"/>
  <c r="L22" i="16"/>
  <c r="M22" i="16"/>
  <c r="N22" i="16"/>
  <c r="N65" i="16"/>
  <c r="M65" i="16"/>
  <c r="L65" i="16"/>
  <c r="L62" i="16"/>
  <c r="M62" i="16"/>
  <c r="N62" i="16"/>
  <c r="L29" i="16"/>
  <c r="M29" i="16"/>
  <c r="N29" i="16"/>
  <c r="L19" i="16"/>
  <c r="M19" i="16"/>
  <c r="N19" i="16"/>
  <c r="L15" i="16"/>
  <c r="M15" i="16"/>
  <c r="N15" i="16"/>
  <c r="L49" i="16"/>
  <c r="M49" i="16"/>
  <c r="N49" i="16"/>
  <c r="L38" i="16"/>
  <c r="M38" i="16"/>
  <c r="N38" i="16"/>
  <c r="N59" i="16" l="1"/>
  <c r="M59" i="16"/>
  <c r="L59" i="16"/>
  <c r="L80" i="16" l="1"/>
  <c r="M80" i="16"/>
  <c r="N80" i="16"/>
  <c r="M50" i="16" l="1"/>
  <c r="E9" i="12"/>
  <c r="L50" i="16" l="1"/>
  <c r="N50" i="16"/>
  <c r="L83" i="16"/>
  <c r="L84" i="16" s="1"/>
  <c r="M83" i="16"/>
  <c r="M84" i="16" s="1"/>
  <c r="N83" i="16"/>
  <c r="N84" i="16" s="1"/>
  <c r="L85" i="16" l="1"/>
  <c r="M85" i="16"/>
  <c r="N85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<sst xmlns="http://schemas.openxmlformats.org/spreadsheetml/2006/main" count="545" uniqueCount="341">
  <si>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</si>
  <si>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</si>
  <si>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</si>
  <si>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</si>
  <si>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</si>
  <si>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</si>
  <si>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</si>
  <si>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</si>
  <si>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</si>
  <si>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</si>
  <si>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</si>
  <si>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</si>
  <si>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</si>
  <si>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</si>
  <si>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</si>
  <si>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</si>
  <si>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</si>
  <si>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</si>
  <si>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</si>
  <si>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</si>
  <si>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</si>
  <si>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</si>
  <si>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</si>
  <si>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</si>
  <si>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</si>
  <si>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</si>
  <si>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</si>
  <si>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</si>
  <si>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</si>
  <si>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</si>
  <si>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</si>
  <si>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</si>
  <si>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</si>
  <si>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</si>
  <si>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</si>
  <si>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</si>
  <si>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</si>
  <si>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</si>
  <si>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</si>
  <si>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</si>
  <si>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</si>
  <si>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</si>
  <si>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</si>
  <si>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</si>
  <si>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</si>
  <si>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</si>
  <si>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</si>
  <si>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</si>
  <si>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</si>
  <si>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</si>
  <si>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</si>
  <si>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</si>
  <si>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</si>
  <si>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</si>
  <si>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</si>
  <si>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</si>
  <si>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</si>
  <si>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</si>
  <si>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</si>
  <si>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</si>
  <si>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</si>
  <si>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</si>
  <si>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</si>
  <si>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</si>
  <si>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</si>
  <si>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</si>
  <si>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</si>
  <si>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</si>
  <si>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</si>
  <si>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</si>
  <si>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</si>
  <si>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</si>
  <si>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</si>
  <si>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</si>
  <si>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</si>
  <si>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</si>
  <si>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</si>
  <si>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</si>
  <si>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</si>
  <si>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</si>
  <si>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</si>
  <si>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</si>
  <si>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</si>
  <si>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</si>
  <si>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</si>
  <si>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</si>
  <si>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</si>
  <si>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</si>
  <si>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</si>
  <si>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</si>
  <si>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</si>
  <si>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</si>
  <si>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</si>
  <si>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</si>
  <si>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</si>
  <si>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</si>
  <si>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</si>
  <si>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</si>
  <si>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</si>
  <si>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</si>
  <si>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</si>
  <si>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</si>
  <si>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</si>
  <si>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</si>
  <si>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</si>
  <si>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</si>
  <si>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</si>
  <si>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</si>
  <si>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</si>
  <si>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</si>
  <si>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</si>
  <si>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</si>
  <si>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</si>
  <si>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</si>
  <si>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</si>
  <si>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</si>
  <si>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</si>
  <si>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</si>
  <si>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</si>
  <si>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</si>
  <si>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</si>
  <si>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</si>
  <si>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</si>
  <si>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</si>
  <si>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</si>
  <si>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</si>
  <si>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</si>
  <si>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</si>
  <si>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</si>
  <si>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</si>
  <si>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</si>
  <si>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</si>
  <si>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</si>
  <si>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</si>
  <si>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</si>
  <si>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</si>
  <si>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</si>
  <si>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</si>
  <si>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</si>
  <si>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</si>
  <si>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</si>
  <si>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</si>
  <si>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</si>
  <si>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</si>
  <si>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</si>
  <si>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</si>
  <si>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</si>
  <si>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</si>
  <si>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</si>
  <si>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</si>
  <si>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</si>
  <si>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</si>
  <si>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</si>
  <si>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</si>
  <si>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</si>
  <si>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</si>
  <si>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</si>
  <si>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</si>
  <si>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</si>
  <si>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</si>
  <si>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</si>
  <si>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</si>
  <si>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</si>
  <si>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</si>
  <si>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</si>
  <si>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</si>
  <si>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</si>
  <si>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</si>
  <si>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</si>
  <si>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</si>
  <si>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</si>
  <si>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</si>
  <si>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</si>
  <si>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</si>
  <si>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</si>
  <si>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</si>
  <si>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</si>
  <si>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</si>
  <si>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</si>
  <si>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</si>
  <si>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</si>
  <si>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</si>
  <si>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</si>
  <si>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</si>
  <si>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</si>
  <si>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</si>
  <si>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</si>
  <si>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</si>
  <si>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</si>
  <si>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</si>
  <si>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</si>
  <si>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</si>
  <si>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</si>
  <si>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</si>
  <si>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</si>
  <si>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</si>
  <si>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</si>
  <si>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</si>
  <si>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</si>
  <si>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</si>
  <si>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</si>
  <si>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</si>
  <si>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</si>
  <si>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</si>
  <si>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</si>
  <si>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</si>
  <si>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</si>
  <si>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</si>
  <si>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</si>
  <si>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</si>
  <si>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</si>
  <si>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</si>
  <si>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</si>
  <si>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</si>
  <si>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</si>
  <si>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</si>
  <si>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</si>
  <si>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</si>
  <si>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</si>
  <si>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</si>
  <si>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</si>
  <si>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</si>
  <si>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</si>
  <si>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</si>
  <si>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</si>
  <si>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</si>
  <si>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</si>
  <si>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</si>
  <si>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</si>
  <si>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</si>
  <si>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</si>
  <si>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</si>
  <si>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</si>
  <si>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</si>
  <si>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</si>
  <si>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</si>
  <si>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</si>
  <si>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</si>
  <si>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</si>
  <si>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</si>
  <si>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</si>
  <si>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</si>
  <si>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</si>
  <si>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</si>
  <si>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</si>
  <si>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</si>
  <si>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</si>
  <si>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</si>
  <si>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</si>
  <si>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</si>
  <si>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</si>
  <si>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</si>
  <si>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</si>
  <si>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</si>
  <si>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</si>
  <si>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</si>
  <si>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</si>
  <si>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</si>
  <si>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</si>
  <si>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</si>
  <si>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</si>
  <si>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</si>
  <si>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</si>
  <si>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</si>
  <si>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</si>
  <si>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</si>
  <si>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</si>
  <si>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</si>
  <si>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</si>
  <si>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</si>
  <si>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</si>
  <si>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</si>
  <si>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</si>
  <si>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</si>
  <si>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</si>
  <si>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</si>
  <si>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</si>
  <si>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</si>
  <si>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</si>
  <si>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</si>
  <si>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</si>
  <si>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</si>
  <si>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</si>
  <si>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</si>
  <si>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</si>
  <si>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</si>
  <si>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</si>
  <si>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</si>
  <si>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</si>
  <si>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</si>
  <si>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</si>
  <si>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</si>
  <si>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</si>
  <si>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</si>
  <si>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</si>
  <si>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</si>
  <si>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</si>
  <si>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</si>
  <si>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</si>
  <si>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</si>
  <si>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</si>
  <si>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</si>
  <si>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</si>
  <si>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</si>
  <si>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</si>
  <si>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</si>
  <si>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</si>
  <si>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</si>
  <si>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</si>
  <si>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</si>
  <si>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</si>
  <si>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</si>
  <si>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</si>
  <si>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</si>
  <si>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</si>
  <si>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</si>
  <si>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</si>
  <si>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ISX Trading Indices of Thursday 30/4/2026</t>
  </si>
  <si>
    <t>Bulletin No (75)</t>
  </si>
  <si>
    <t>Thursday 30/4/2026</t>
  </si>
  <si>
    <t>Iraq Stock Exchange not trading companies of Thursday 30/4/2026</t>
  </si>
  <si>
    <t xml:space="preserve">OTC Platform Trading Bulletin No (75) </t>
  </si>
  <si>
    <t xml:space="preserve">Regular Market Bulletin No (75) </t>
  </si>
  <si>
    <t>Second Platform Market Bulletin No (75)</t>
  </si>
  <si>
    <t xml:space="preserve">Undisclosed Platform Companies Bulletin No (75) </t>
  </si>
  <si>
    <t>Non Iraqis' Bulletin  Thursday   April  30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</si>
  <si>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</si>
  <si>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</si>
  <si>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</si>
  <si>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</si>
  <si>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</si>
  <si>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</si>
  <si>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</si>
  <si>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</si>
  <si>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Industry Sector</t>
  </si>
  <si>
    <t>Total Industry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</si>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</sst>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rgb="FFC00000"/>
      <name val="Arial"/>
      <family val="2"/>
    </font>
    <font>
      <sz val="12"/>
      <color rgb="FFC0000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82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2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2" fillId="0" borderId="139" xfId="5" applyFont="1" applyBorder="1" applyAlignment="1">
      <alignment vertical="center"/>
    </xf>
    <xf numFmtId="1" fontId="82" fillId="0" borderId="139" xfId="1500" applyNumberFormat="1" applyFont="1" applyBorder="1" applyAlignment="1">
      <alignment horizontal="center" vertical="center"/>
    </xf>
    <xf numFmtId="167" fontId="82" fillId="0" borderId="139" xfId="1500" applyNumberFormat="1" applyFont="1" applyBorder="1" applyAlignment="1">
      <alignment horizontal="center" vertical="center"/>
    </xf>
    <xf numFmtId="0" fontId="82" fillId="0" borderId="137" xfId="0" applyFont="1" applyBorder="1" applyAlignment="1">
      <alignment vertical="center"/>
    </xf>
    <xf numFmtId="0" fontId="80" fillId="0" borderId="140" xfId="0" applyFont="1" applyBorder="1"/>
    <xf numFmtId="167" fontId="82" fillId="0" borderId="139" xfId="1500" applyNumberFormat="1" applyFont="1" applyBorder="1" applyAlignment="1">
      <alignment vertical="center"/>
    </xf>
    <xf numFmtId="167" fontId="82" fillId="0" borderId="137" xfId="1500" applyNumberFormat="1" applyFont="1" applyBorder="1" applyAlignment="1">
      <alignment vertical="center"/>
    </xf>
    <xf numFmtId="167" fontId="80" fillId="0" borderId="140" xfId="1500" applyNumberFormat="1" applyFont="1" applyBorder="1"/>
    <xf numFmtId="0" fontId="82" fillId="0" borderId="0" xfId="0" applyFont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5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0" fontId="82" fillId="4" borderId="138" xfId="0" applyFont="1" applyFill="1" applyBorder="1" applyAlignment="1">
      <alignment vertical="center" wrapText="1"/>
    </xf>
    <xf numFmtId="1" fontId="82" fillId="4" borderId="138" xfId="1500" applyNumberFormat="1" applyFont="1" applyFill="1" applyBorder="1" applyAlignment="1">
      <alignment horizontal="center" vertical="center" wrapText="1"/>
    </xf>
    <xf numFmtId="167" fontId="82" fillId="60" borderId="138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0" fontId="84" fillId="4" borderId="139" xfId="0" applyFont="1" applyFill="1" applyBorder="1" applyAlignment="1">
      <alignment vertical="center" wrapText="1"/>
    </xf>
    <xf numFmtId="0" fontId="82" fillId="60" borderId="139" xfId="0" applyFont="1" applyFill="1" applyBorder="1" applyAlignment="1">
      <alignment horizontal="center"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86" fillId="3" borderId="0" xfId="1500" applyNumberFormat="1" applyFont="1" applyFill="1" applyBorder="1" applyAlignment="1">
      <alignment horizontal="left" vertical="center"/>
    </xf>
    <xf numFmtId="167" fontId="82" fillId="3" borderId="138" xfId="1500" applyNumberFormat="1" applyFont="1" applyFill="1" applyBorder="1" applyAlignment="1">
      <alignment horizontal="left" vertical="center"/>
    </xf>
    <xf numFmtId="0" fontId="87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center" vertical="center"/>
    </xf>
    <xf numFmtId="167" fontId="82" fillId="0" borderId="144" xfId="1500" applyNumberFormat="1" applyFont="1" applyBorder="1" applyAlignment="1">
      <alignment horizontal="center" vertical="center"/>
    </xf>
    <xf numFmtId="167" fontId="82" fillId="0" borderId="140" xfId="1500" applyNumberFormat="1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left" vertical="center"/>
    </xf>
    <xf numFmtId="167" fontId="82" fillId="0" borderId="140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1" fillId="0" borderId="0" xfId="0" applyFont="1"/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2" fillId="0" borderId="137" xfId="0" applyFont="1" applyBorder="1" applyAlignment="1">
      <alignment horizontal="left" vertical="center"/>
    </xf>
    <xf numFmtId="0" fontId="82" fillId="0" borderId="140" xfId="0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190500</xdr:colOff>
      <xdr:row>19</xdr:row>
      <xdr:rowOff>605835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D3DA6-FEDF-9E9B-6FF0-6747BA63F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257925" cy="2996610"/>
        </a:xfrm>
        <a:prstGeom prst="rect">
          <a:avLst/>
        </a:prstGeom>
      </xdr:spPr>
    </xdr:pic>
    <xdr:clientData/>
  </xdr:twoCellAnchor>
  <xdr:twoCellAnchor editAs="oneCell">
    <xdr:from>
      <xdr:col>7</xdr:col>
      <xdr:colOff>200025</xdr:colOff>
      <xdr:row>15</xdr:row>
      <xdr:rowOff>28575</xdr:rowOff>
    </xdr:from>
    <xdr:to>
      <xdr:col>13</xdr:col>
      <xdr:colOff>2476501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2FFB5C-0ACC-2188-982B-ABCAE774A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91300" y="4981575"/>
          <a:ext cx="5715001" cy="30003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304800</xdr:rowOff>
    </xdr:from>
    <xdr:to>
      <xdr:col>13</xdr:col>
      <xdr:colOff>2486025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B23D924-7400-66E5-B688-3A029FB86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2114550"/>
          <a:ext cx="332422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4A360D-8CCD-962B-EA1B-1C2313D02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3D9067-1F53-2736-318B-F509694A9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66</xdr:row>
      <xdr:rowOff>28256</xdr:rowOff>
    </xdr:from>
    <xdr:to>
      <xdr:col>13</xdr:col>
      <xdr:colOff>1522971</xdr:colOff>
      <xdr:row>66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50</xdr:row>
      <xdr:rowOff>23547</xdr:rowOff>
    </xdr:from>
    <xdr:to>
      <xdr:col>13</xdr:col>
      <xdr:colOff>1497013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1028699</xdr:colOff>
      <xdr:row>0</xdr:row>
      <xdr:rowOff>0</xdr:rowOff>
    </xdr:from>
    <xdr:to>
      <xdr:col>5</xdr:col>
      <xdr:colOff>1162049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904C54D-5258-48C1-BE41-3392F36F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9274" y="0"/>
          <a:ext cx="14192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7" t="s">
        <v>0</v>
      </c>
      <c r="C1" s="188"/>
      <c r="D1" s="189"/>
      <c r="E1" s="190"/>
      <c r="F1" s="191"/>
      <c r="G1" s="191"/>
      <c r="H1" s="191"/>
      <c r="I1" s="191"/>
      <c r="J1" s="191"/>
      <c r="K1" s="192"/>
      <c r="L1" s="19"/>
      <c r="M1" s="19"/>
      <c r="N1" s="19"/>
    </row>
    <row r="2" spans="2:16" ht="30" customHeight="1">
      <c r="B2" s="200" t="s">
        <v>318</v>
      </c>
      <c r="C2" s="201"/>
      <c r="D2" s="20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3" t="s">
        <v>317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6" t="s">
        <v>63</v>
      </c>
      <c r="C5" s="197"/>
      <c r="D5" s="198">
        <f>'Bullient '!M85+OTC!H9</f>
        <v>921865507</v>
      </c>
      <c r="E5" s="199"/>
      <c r="F5" s="23"/>
      <c r="G5" s="196" t="s">
        <v>64</v>
      </c>
      <c r="H5" s="197"/>
      <c r="I5" s="198">
        <f>'Bullient '!N85+OTC!I9</f>
        <v>1114529959.22</v>
      </c>
      <c r="J5" s="199"/>
      <c r="K5" s="24"/>
      <c r="L5" s="196" t="s">
        <v>8</v>
      </c>
      <c r="M5" s="197"/>
      <c r="N5" s="25">
        <f>'Bullient '!L85+OTC!G9</f>
        <v>1144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3"/>
      <c r="L6" s="204"/>
      <c r="M6" s="205"/>
      <c r="N6" s="28"/>
    </row>
    <row r="7" spans="2:16" ht="24.95" customHeight="1">
      <c r="B7" s="206" t="s">
        <v>1</v>
      </c>
      <c r="C7" s="207"/>
      <c r="D7" s="208"/>
      <c r="E7" s="29">
        <v>983.02</v>
      </c>
      <c r="F7" s="30"/>
      <c r="G7" s="206" t="s">
        <v>5</v>
      </c>
      <c r="H7" s="207"/>
      <c r="I7" s="208"/>
      <c r="J7" s="29">
        <v>1255.54</v>
      </c>
      <c r="K7" s="175"/>
      <c r="L7" s="176"/>
      <c r="M7" s="177"/>
      <c r="N7" s="18"/>
    </row>
    <row r="8" spans="2:16" ht="24.95" customHeight="1">
      <c r="B8" s="206" t="s">
        <v>2</v>
      </c>
      <c r="C8" s="207"/>
      <c r="D8" s="208"/>
      <c r="E8" s="29">
        <v>978.66</v>
      </c>
      <c r="F8" s="31"/>
      <c r="G8" s="206" t="s">
        <v>6</v>
      </c>
      <c r="H8" s="207"/>
      <c r="I8" s="208"/>
      <c r="J8" s="29">
        <v>1248.0999999999999</v>
      </c>
      <c r="K8" s="175"/>
      <c r="L8" s="176"/>
      <c r="M8" s="177"/>
      <c r="N8" s="18"/>
    </row>
    <row r="9" spans="2:16" ht="24.95" customHeight="1">
      <c r="B9" s="181" t="s">
        <v>3</v>
      </c>
      <c r="C9" s="182"/>
      <c r="D9" s="183"/>
      <c r="E9" s="130">
        <f>((E7/E8)-1)*100</f>
        <v>0.44550712198312414</v>
      </c>
      <c r="F9" s="31"/>
      <c r="G9" s="181" t="s">
        <v>3</v>
      </c>
      <c r="H9" s="182"/>
      <c r="I9" s="183"/>
      <c r="J9" s="130">
        <f>((J7/J8)-1)*100</f>
        <v>0.59610608124349707</v>
      </c>
      <c r="K9" s="175"/>
      <c r="L9" s="176"/>
      <c r="M9" s="177"/>
      <c r="N9" s="18"/>
    </row>
    <row r="10" spans="2:16" ht="24.95" customHeight="1">
      <c r="B10" s="181" t="s">
        <v>4</v>
      </c>
      <c r="C10" s="182"/>
      <c r="D10" s="183"/>
      <c r="E10" s="130">
        <f>E7-E8</f>
        <v>4.3600000000000136</v>
      </c>
      <c r="F10" s="21"/>
      <c r="G10" s="181" t="s">
        <v>4</v>
      </c>
      <c r="H10" s="182"/>
      <c r="I10" s="183"/>
      <c r="J10" s="130">
        <f>J7-J8</f>
        <v>7.4400000000000546</v>
      </c>
      <c r="K10" s="175"/>
      <c r="L10" s="176"/>
      <c r="M10" s="17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9"/>
      <c r="L11" s="176"/>
      <c r="M11" s="17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50</v>
      </c>
      <c r="I12" s="39" t="s">
        <v>65</v>
      </c>
      <c r="J12" s="38">
        <v>13</v>
      </c>
      <c r="K12" s="175"/>
      <c r="L12" s="176"/>
      <c r="M12" s="177"/>
      <c r="N12" s="18"/>
      <c r="O12" s="32"/>
    </row>
    <row r="13" spans="2:16" ht="24.95" customHeight="1">
      <c r="B13" s="37" t="s">
        <v>69</v>
      </c>
      <c r="C13" s="38">
        <v>45</v>
      </c>
      <c r="D13" s="39" t="s">
        <v>65</v>
      </c>
      <c r="E13" s="38">
        <v>1</v>
      </c>
      <c r="F13" s="30"/>
      <c r="G13" s="178" t="s">
        <v>67</v>
      </c>
      <c r="H13" s="179"/>
      <c r="I13" s="180"/>
      <c r="J13" s="38">
        <v>12</v>
      </c>
      <c r="K13" s="175"/>
      <c r="L13" s="176"/>
      <c r="M13" s="177"/>
      <c r="N13" s="18"/>
      <c r="O13" s="32"/>
    </row>
    <row r="14" spans="2:16" ht="24.95" customHeight="1">
      <c r="B14" s="181" t="s">
        <v>82</v>
      </c>
      <c r="C14" s="182" t="s">
        <v>10</v>
      </c>
      <c r="D14" s="183" t="s">
        <v>10</v>
      </c>
      <c r="E14" s="38">
        <v>1</v>
      </c>
      <c r="F14" s="21"/>
      <c r="G14" s="184" t="s">
        <v>68</v>
      </c>
      <c r="H14" s="185"/>
      <c r="I14" s="186"/>
      <c r="J14" s="38">
        <v>9</v>
      </c>
      <c r="K14" s="175"/>
      <c r="L14" s="176"/>
      <c r="M14" s="177"/>
      <c r="N14" s="26"/>
      <c r="O14" s="32"/>
      <c r="P14" s="32"/>
    </row>
    <row r="15" spans="2:16" ht="24.95" customHeight="1">
      <c r="B15" s="181" t="s">
        <v>66</v>
      </c>
      <c r="C15" s="182" t="s">
        <v>11</v>
      </c>
      <c r="D15" s="183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73" t="s">
        <v>12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Q14" sqref="Q14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1" t="s">
        <v>61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</row>
    <row r="3" spans="1:14" ht="36.75" customHeight="1">
      <c r="A3" s="212" t="s">
        <v>319</v>
      </c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</row>
    <row r="4" spans="1:14" ht="21">
      <c r="A4" s="42"/>
      <c r="B4" s="42"/>
      <c r="C4" s="210" t="s">
        <v>13</v>
      </c>
      <c r="D4" s="210"/>
      <c r="E4" s="210"/>
      <c r="F4" s="210"/>
      <c r="G4" s="42"/>
      <c r="H4" s="210" t="s">
        <v>14</v>
      </c>
      <c r="I4" s="210"/>
      <c r="J4" s="210"/>
      <c r="K4" s="21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38</v>
      </c>
      <c r="D6" s="81">
        <v>1.22</v>
      </c>
      <c r="E6" s="96">
        <v>4.2699999999999996</v>
      </c>
      <c r="F6" s="84">
        <v>384966</v>
      </c>
      <c r="G6" s="42"/>
      <c r="H6" s="46" t="s">
        <v>228</v>
      </c>
      <c r="I6" s="81">
        <v>1.31</v>
      </c>
      <c r="J6" s="97">
        <v>-4.38</v>
      </c>
      <c r="K6" s="84">
        <v>201000</v>
      </c>
      <c r="L6" s="1"/>
      <c r="M6" s="1"/>
    </row>
    <row r="7" spans="1:14" s="49" customFormat="1" ht="17.100000000000001" customHeight="1">
      <c r="A7" s="42"/>
      <c r="B7" s="42"/>
      <c r="C7" s="46" t="s">
        <v>197</v>
      </c>
      <c r="D7" s="81">
        <v>2.5</v>
      </c>
      <c r="E7" s="96">
        <v>3.73</v>
      </c>
      <c r="F7" s="84">
        <v>24189</v>
      </c>
      <c r="G7" s="42"/>
      <c r="H7" s="46" t="s">
        <v>191</v>
      </c>
      <c r="I7" s="81">
        <v>1.24</v>
      </c>
      <c r="J7" s="97">
        <v>-3.88</v>
      </c>
      <c r="K7" s="84">
        <v>100000</v>
      </c>
      <c r="L7" s="1"/>
    </row>
    <row r="8" spans="1:14" s="49" customFormat="1" ht="17.100000000000001" customHeight="1">
      <c r="A8" s="42"/>
      <c r="B8" s="42"/>
      <c r="C8" s="46" t="s">
        <v>315</v>
      </c>
      <c r="D8" s="81">
        <v>4.07</v>
      </c>
      <c r="E8" s="96">
        <v>2.52</v>
      </c>
      <c r="F8" s="84">
        <v>34874304</v>
      </c>
      <c r="G8" s="42"/>
      <c r="H8" s="46" t="s">
        <v>172</v>
      </c>
      <c r="I8" s="81">
        <v>2.2999999999999998</v>
      </c>
      <c r="J8" s="97">
        <v>-2.95</v>
      </c>
      <c r="K8" s="84">
        <v>553770</v>
      </c>
    </row>
    <row r="9" spans="1:14" s="49" customFormat="1" ht="17.100000000000001" customHeight="1">
      <c r="A9" s="42"/>
      <c r="B9" s="42"/>
      <c r="C9" s="46" t="s">
        <v>293</v>
      </c>
      <c r="D9" s="81">
        <v>1.75</v>
      </c>
      <c r="E9" s="96">
        <v>2.34</v>
      </c>
      <c r="F9" s="84">
        <v>301676244</v>
      </c>
      <c r="G9" s="42"/>
      <c r="H9" s="46" t="s">
        <v>35</v>
      </c>
      <c r="I9" s="81">
        <v>2.7</v>
      </c>
      <c r="J9" s="97">
        <v>-1.82</v>
      </c>
      <c r="K9" s="84">
        <v>2298408</v>
      </c>
    </row>
    <row r="10" spans="1:14" s="49" customFormat="1" ht="17.100000000000001" customHeight="1">
      <c r="A10" s="42"/>
      <c r="B10" s="42"/>
      <c r="C10" s="46" t="s">
        <v>154</v>
      </c>
      <c r="D10" s="81">
        <v>3.27</v>
      </c>
      <c r="E10" s="96">
        <v>2.19</v>
      </c>
      <c r="F10" s="84">
        <v>6661401</v>
      </c>
      <c r="G10" s="42"/>
      <c r="H10" s="46" t="s">
        <v>205</v>
      </c>
      <c r="I10" s="81">
        <v>0.56999999999999995</v>
      </c>
      <c r="J10" s="97">
        <v>-1.72</v>
      </c>
      <c r="K10" s="84">
        <v>17751000</v>
      </c>
    </row>
    <row r="11" spans="1:14" s="49" customFormat="1" ht="33" customHeight="1">
      <c r="A11" s="42"/>
      <c r="B11" s="42"/>
      <c r="C11" s="211" t="s">
        <v>62</v>
      </c>
      <c r="D11" s="211"/>
      <c r="E11" s="211"/>
      <c r="F11" s="211"/>
      <c r="G11" s="211"/>
      <c r="H11" s="211"/>
      <c r="I11" s="211"/>
      <c r="J11" s="211"/>
      <c r="K11" s="211"/>
    </row>
    <row r="12" spans="1:14" s="49" customFormat="1" ht="33" customHeight="1">
      <c r="A12" s="42"/>
      <c r="B12" s="42"/>
      <c r="C12" s="211"/>
      <c r="D12" s="211"/>
      <c r="E12" s="211"/>
      <c r="F12" s="211"/>
      <c r="G12" s="211"/>
      <c r="H12" s="211"/>
      <c r="I12" s="211"/>
      <c r="J12" s="211"/>
      <c r="K12" s="211"/>
    </row>
    <row r="13" spans="1:14" ht="29.25" customHeight="1">
      <c r="A13" s="42"/>
      <c r="B13" s="42"/>
      <c r="C13" s="210" t="s">
        <v>18</v>
      </c>
      <c r="D13" s="210"/>
      <c r="E13" s="210"/>
      <c r="F13" s="210"/>
      <c r="G13" s="104"/>
      <c r="H13" s="210" t="s">
        <v>7</v>
      </c>
      <c r="I13" s="210"/>
      <c r="J13" s="210"/>
      <c r="K13" s="21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293</v>
      </c>
      <c r="D15" s="81">
        <v>1.75</v>
      </c>
      <c r="E15" s="82">
        <v>2.34</v>
      </c>
      <c r="F15" s="84">
        <v>301676244</v>
      </c>
      <c r="G15" s="1"/>
      <c r="H15" s="46" t="s">
        <v>293</v>
      </c>
      <c r="I15" s="81">
        <v>1.75</v>
      </c>
      <c r="J15" s="82">
        <v>2.34</v>
      </c>
      <c r="K15" s="84">
        <v>525413052.47000003</v>
      </c>
    </row>
    <row r="16" spans="1:14" ht="17.100000000000001" customHeight="1">
      <c r="A16" s="42"/>
      <c r="B16" s="42"/>
      <c r="C16" s="46" t="s">
        <v>249</v>
      </c>
      <c r="D16" s="81">
        <v>0.23</v>
      </c>
      <c r="E16" s="82">
        <v>0</v>
      </c>
      <c r="F16" s="84">
        <v>91166246</v>
      </c>
      <c r="G16" s="1"/>
      <c r="H16" s="46" t="s">
        <v>315</v>
      </c>
      <c r="I16" s="81">
        <v>4.07</v>
      </c>
      <c r="J16" s="82">
        <v>2.52</v>
      </c>
      <c r="K16" s="84">
        <v>139936967.62</v>
      </c>
    </row>
    <row r="17" spans="1:11" ht="17.100000000000001" customHeight="1">
      <c r="A17" s="42"/>
      <c r="B17" s="42"/>
      <c r="C17" s="46" t="s">
        <v>160</v>
      </c>
      <c r="D17" s="81">
        <v>0.1</v>
      </c>
      <c r="E17" s="82">
        <v>0</v>
      </c>
      <c r="F17" s="84">
        <v>90927432</v>
      </c>
      <c r="G17" s="1"/>
      <c r="H17" s="46" t="s">
        <v>120</v>
      </c>
      <c r="I17" s="81">
        <v>16.649999999999999</v>
      </c>
      <c r="J17" s="82">
        <v>0.67</v>
      </c>
      <c r="K17" s="84">
        <v>74408428.090000004</v>
      </c>
    </row>
    <row r="18" spans="1:11" ht="17.100000000000001" customHeight="1">
      <c r="A18" s="42"/>
      <c r="B18" s="42"/>
      <c r="C18" s="46" t="s">
        <v>166</v>
      </c>
      <c r="D18" s="81">
        <v>0.19</v>
      </c>
      <c r="E18" s="82">
        <v>0</v>
      </c>
      <c r="F18" s="84">
        <v>84112494</v>
      </c>
      <c r="G18" s="1"/>
      <c r="H18" s="46" t="s">
        <v>133</v>
      </c>
      <c r="I18" s="81">
        <v>6.16</v>
      </c>
      <c r="J18" s="82">
        <v>-0.32</v>
      </c>
      <c r="K18" s="84">
        <v>67955356.109999999</v>
      </c>
    </row>
    <row r="19" spans="1:11" ht="16.5" customHeight="1">
      <c r="A19" s="42"/>
      <c r="B19" s="42"/>
      <c r="C19" s="46" t="s">
        <v>185</v>
      </c>
      <c r="D19" s="81">
        <v>0.35</v>
      </c>
      <c r="E19" s="82">
        <v>0</v>
      </c>
      <c r="F19" s="84">
        <v>73849121</v>
      </c>
      <c r="G19" s="1"/>
      <c r="H19" s="46" t="s">
        <v>263</v>
      </c>
      <c r="I19" s="81">
        <v>2.2599999999999998</v>
      </c>
      <c r="J19" s="82">
        <v>0</v>
      </c>
      <c r="K19" s="84">
        <v>64450848.969999999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topLeftCell="A61" zoomScale="130" zoomScaleNormal="130" workbookViewId="0">
      <selection activeCell="C76" sqref="C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8" t="s">
        <v>322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21" t="s">
        <v>29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3"/>
    </row>
    <row r="4" spans="1:14" ht="13.5" customHeight="1">
      <c r="A4" s="58"/>
      <c r="B4" s="46" t="s">
        <v>272</v>
      </c>
      <c r="C4" s="59" t="s">
        <v>271</v>
      </c>
      <c r="D4" s="121">
        <v>0.24</v>
      </c>
      <c r="E4" s="121">
        <v>0.24</v>
      </c>
      <c r="F4" s="12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26</v>
      </c>
      <c r="M4" s="84">
        <v>64974000</v>
      </c>
      <c r="N4" s="84">
        <v>15593760</v>
      </c>
    </row>
    <row r="5" spans="1:14" ht="13.5" customHeight="1">
      <c r="A5" s="58"/>
      <c r="B5" s="46" t="s">
        <v>126</v>
      </c>
      <c r="C5" s="59" t="s">
        <v>127</v>
      </c>
      <c r="D5" s="121">
        <v>0.66</v>
      </c>
      <c r="E5" s="121">
        <v>0.66</v>
      </c>
      <c r="F5" s="121">
        <v>0.66</v>
      </c>
      <c r="G5" s="81">
        <v>0.66</v>
      </c>
      <c r="H5" s="81">
        <v>0.65</v>
      </c>
      <c r="I5" s="81">
        <v>0.66</v>
      </c>
      <c r="J5" s="81">
        <v>0.65</v>
      </c>
      <c r="K5" s="103">
        <v>1.54</v>
      </c>
      <c r="L5" s="83">
        <v>3</v>
      </c>
      <c r="M5" s="84">
        <v>10000000</v>
      </c>
      <c r="N5" s="84">
        <v>6600000</v>
      </c>
    </row>
    <row r="6" spans="1:14" ht="13.5" customHeight="1">
      <c r="A6" s="58"/>
      <c r="B6" s="46" t="s">
        <v>185</v>
      </c>
      <c r="C6" s="59" t="s">
        <v>186</v>
      </c>
      <c r="D6" s="121">
        <v>0.35</v>
      </c>
      <c r="E6" s="121">
        <v>0.35</v>
      </c>
      <c r="F6" s="121">
        <v>0.35</v>
      </c>
      <c r="G6" s="81">
        <v>0.35</v>
      </c>
      <c r="H6" s="81">
        <v>0.35</v>
      </c>
      <c r="I6" s="81">
        <v>0.35</v>
      </c>
      <c r="J6" s="81">
        <v>0.35</v>
      </c>
      <c r="K6" s="103">
        <v>0</v>
      </c>
      <c r="L6" s="83">
        <v>21</v>
      </c>
      <c r="M6" s="84">
        <v>73849121</v>
      </c>
      <c r="N6" s="84">
        <v>25847192.350000001</v>
      </c>
    </row>
    <row r="7" spans="1:14" ht="13.5" customHeight="1">
      <c r="A7" s="58"/>
      <c r="B7" s="46" t="s">
        <v>249</v>
      </c>
      <c r="C7" s="59" t="s">
        <v>248</v>
      </c>
      <c r="D7" s="121">
        <v>0.24</v>
      </c>
      <c r="E7" s="121">
        <v>0.24</v>
      </c>
      <c r="F7" s="121">
        <v>0.23</v>
      </c>
      <c r="G7" s="81">
        <v>0.23</v>
      </c>
      <c r="H7" s="81">
        <v>0.23</v>
      </c>
      <c r="I7" s="81">
        <v>0.23</v>
      </c>
      <c r="J7" s="81">
        <v>0.23</v>
      </c>
      <c r="K7" s="103">
        <v>0</v>
      </c>
      <c r="L7" s="83">
        <v>37</v>
      </c>
      <c r="M7" s="84">
        <v>91166246</v>
      </c>
      <c r="N7" s="84">
        <v>20968337.579999998</v>
      </c>
    </row>
    <row r="8" spans="1:14" ht="13.5" customHeight="1">
      <c r="A8" s="58"/>
      <c r="B8" s="46" t="s">
        <v>232</v>
      </c>
      <c r="C8" s="59" t="s">
        <v>233</v>
      </c>
      <c r="D8" s="121">
        <v>1.06</v>
      </c>
      <c r="E8" s="121">
        <v>1.0900000000000001</v>
      </c>
      <c r="F8" s="121">
        <v>1.06</v>
      </c>
      <c r="G8" s="81">
        <v>1.08</v>
      </c>
      <c r="H8" s="81">
        <v>1.05</v>
      </c>
      <c r="I8" s="81">
        <v>1.08</v>
      </c>
      <c r="J8" s="81">
        <v>1.06</v>
      </c>
      <c r="K8" s="103">
        <v>1.89</v>
      </c>
      <c r="L8" s="83">
        <v>45</v>
      </c>
      <c r="M8" s="84">
        <v>41223956</v>
      </c>
      <c r="N8" s="84">
        <v>44386614.590000004</v>
      </c>
    </row>
    <row r="9" spans="1:14" ht="13.5" customHeight="1">
      <c r="A9" s="58"/>
      <c r="B9" s="46" t="s">
        <v>160</v>
      </c>
      <c r="C9" s="59" t="s">
        <v>161</v>
      </c>
      <c r="D9" s="121">
        <v>0.1</v>
      </c>
      <c r="E9" s="121">
        <v>0.1</v>
      </c>
      <c r="F9" s="121">
        <v>0.09</v>
      </c>
      <c r="G9" s="81">
        <v>0.09</v>
      </c>
      <c r="H9" s="81">
        <v>0.1</v>
      </c>
      <c r="I9" s="81">
        <v>0.1</v>
      </c>
      <c r="J9" s="81">
        <v>0.1</v>
      </c>
      <c r="K9" s="103">
        <v>0</v>
      </c>
      <c r="L9" s="83">
        <v>16</v>
      </c>
      <c r="M9" s="84">
        <v>90927432</v>
      </c>
      <c r="N9" s="84">
        <v>8184881.9900000002</v>
      </c>
    </row>
    <row r="10" spans="1:14" ht="13.5" customHeight="1">
      <c r="A10" s="58"/>
      <c r="B10" s="46" t="s">
        <v>275</v>
      </c>
      <c r="C10" s="59" t="s">
        <v>274</v>
      </c>
      <c r="D10" s="121">
        <v>0.14000000000000001</v>
      </c>
      <c r="E10" s="121">
        <v>0.14000000000000001</v>
      </c>
      <c r="F10" s="121">
        <v>0.14000000000000001</v>
      </c>
      <c r="G10" s="81">
        <v>0.14000000000000001</v>
      </c>
      <c r="H10" s="81">
        <v>0.14000000000000001</v>
      </c>
      <c r="I10" s="81">
        <v>0.14000000000000001</v>
      </c>
      <c r="J10" s="81">
        <v>0.14000000000000001</v>
      </c>
      <c r="K10" s="103">
        <v>0</v>
      </c>
      <c r="L10" s="83">
        <v>8</v>
      </c>
      <c r="M10" s="84">
        <v>37080000</v>
      </c>
      <c r="N10" s="84">
        <v>5191200</v>
      </c>
    </row>
    <row r="11" spans="1:14" ht="13.5" customHeight="1">
      <c r="A11" s="58"/>
      <c r="B11" s="46" t="s">
        <v>293</v>
      </c>
      <c r="C11" s="59" t="s">
        <v>294</v>
      </c>
      <c r="D11" s="121">
        <v>1.72</v>
      </c>
      <c r="E11" s="121">
        <v>1.77</v>
      </c>
      <c r="F11" s="121">
        <v>1.72</v>
      </c>
      <c r="G11" s="81">
        <v>1.74</v>
      </c>
      <c r="H11" s="81">
        <v>1.73</v>
      </c>
      <c r="I11" s="81">
        <v>1.75</v>
      </c>
      <c r="J11" s="81">
        <v>1.71</v>
      </c>
      <c r="K11" s="103">
        <v>2.34</v>
      </c>
      <c r="L11" s="83">
        <v>198</v>
      </c>
      <c r="M11" s="84">
        <v>301676244</v>
      </c>
      <c r="N11" s="84">
        <v>525413052.47000003</v>
      </c>
    </row>
    <row r="12" spans="1:14" ht="13.5" customHeight="1">
      <c r="A12" s="58"/>
      <c r="B12" s="127" t="s">
        <v>315</v>
      </c>
      <c r="C12" s="128" t="s">
        <v>316</v>
      </c>
      <c r="D12" s="121">
        <v>3.97</v>
      </c>
      <c r="E12" s="121">
        <v>4.08</v>
      </c>
      <c r="F12" s="121">
        <v>3.97</v>
      </c>
      <c r="G12" s="121">
        <v>4.01</v>
      </c>
      <c r="H12" s="121">
        <v>3.91</v>
      </c>
      <c r="I12" s="121">
        <v>4.07</v>
      </c>
      <c r="J12" s="121">
        <v>3.97</v>
      </c>
      <c r="K12" s="122">
        <v>2.52</v>
      </c>
      <c r="L12" s="119">
        <v>159</v>
      </c>
      <c r="M12" s="120">
        <v>34874304</v>
      </c>
      <c r="N12" s="120">
        <v>139936967.62</v>
      </c>
    </row>
    <row r="13" spans="1:14" ht="13.5" customHeight="1">
      <c r="A13" s="58"/>
      <c r="B13" s="46" t="s">
        <v>166</v>
      </c>
      <c r="C13" s="59" t="s">
        <v>167</v>
      </c>
      <c r="D13" s="121">
        <v>0.18</v>
      </c>
      <c r="E13" s="121">
        <v>0.19</v>
      </c>
      <c r="F13" s="121">
        <v>0.18</v>
      </c>
      <c r="G13" s="121">
        <v>0.18</v>
      </c>
      <c r="H13" s="121">
        <v>0.19</v>
      </c>
      <c r="I13" s="121">
        <v>0.19</v>
      </c>
      <c r="J13" s="121">
        <v>0.19</v>
      </c>
      <c r="K13" s="122">
        <v>0</v>
      </c>
      <c r="L13" s="119">
        <v>156</v>
      </c>
      <c r="M13" s="120">
        <v>84112494</v>
      </c>
      <c r="N13" s="120">
        <v>15171373.859999999</v>
      </c>
    </row>
    <row r="14" spans="1:14" ht="13.5" customHeight="1">
      <c r="A14" s="58"/>
      <c r="B14" s="46" t="s">
        <v>220</v>
      </c>
      <c r="C14" s="59" t="s">
        <v>221</v>
      </c>
      <c r="D14" s="121">
        <v>0.05</v>
      </c>
      <c r="E14" s="121">
        <v>0.05</v>
      </c>
      <c r="F14" s="121">
        <v>0.05</v>
      </c>
      <c r="G14" s="81">
        <v>0.05</v>
      </c>
      <c r="H14" s="81">
        <v>0.05</v>
      </c>
      <c r="I14" s="81">
        <v>0.05</v>
      </c>
      <c r="J14" s="81">
        <v>0.05</v>
      </c>
      <c r="K14" s="103">
        <v>0</v>
      </c>
      <c r="L14" s="83">
        <v>14</v>
      </c>
      <c r="M14" s="84">
        <v>421624</v>
      </c>
      <c r="N14" s="84">
        <v>21081.200000000001</v>
      </c>
    </row>
    <row r="15" spans="1:14" ht="13.5" customHeight="1">
      <c r="A15" s="58"/>
      <c r="B15" s="213" t="s">
        <v>89</v>
      </c>
      <c r="C15" s="214"/>
      <c r="D15" s="215"/>
      <c r="E15" s="216"/>
      <c r="F15" s="216"/>
      <c r="G15" s="216"/>
      <c r="H15" s="216"/>
      <c r="I15" s="216"/>
      <c r="J15" s="216"/>
      <c r="K15" s="217"/>
      <c r="L15" s="60">
        <f>SUM(L4:L14)</f>
        <v>683</v>
      </c>
      <c r="M15" s="60">
        <f>SUM(M4:M14)</f>
        <v>830305421</v>
      </c>
      <c r="N15" s="61">
        <f>SUM(N4:N14)</f>
        <v>807314461.66000009</v>
      </c>
    </row>
    <row r="16" spans="1:14" ht="13.5" customHeight="1">
      <c r="A16" s="58"/>
      <c r="B16" s="221" t="s">
        <v>30</v>
      </c>
      <c r="C16" s="222"/>
      <c r="D16" s="222"/>
      <c r="E16" s="222"/>
      <c r="F16" s="222"/>
      <c r="G16" s="222"/>
      <c r="H16" s="222"/>
      <c r="I16" s="222"/>
      <c r="J16" s="222"/>
      <c r="K16" s="222"/>
      <c r="L16" s="222"/>
      <c r="M16" s="222"/>
      <c r="N16" s="223"/>
    </row>
    <row r="17" spans="1:14" ht="13.5" customHeight="1">
      <c r="A17" s="58"/>
      <c r="B17" s="46" t="s">
        <v>120</v>
      </c>
      <c r="C17" s="59" t="s">
        <v>121</v>
      </c>
      <c r="D17" s="63">
        <v>16.55</v>
      </c>
      <c r="E17" s="81">
        <v>16.75</v>
      </c>
      <c r="F17" s="81">
        <v>16.55</v>
      </c>
      <c r="G17" s="86">
        <v>16.670000000000002</v>
      </c>
      <c r="H17" s="86">
        <v>16.489999999999998</v>
      </c>
      <c r="I17" s="81">
        <v>16.649999999999999</v>
      </c>
      <c r="J17" s="81">
        <v>16.54</v>
      </c>
      <c r="K17" s="82">
        <v>0.67</v>
      </c>
      <c r="L17" s="83">
        <v>92</v>
      </c>
      <c r="M17" s="84">
        <v>4464469</v>
      </c>
      <c r="N17" s="84">
        <v>74408428.090000004</v>
      </c>
    </row>
    <row r="18" spans="1:14" ht="13.5" customHeight="1">
      <c r="A18" s="58"/>
      <c r="B18" s="46" t="s">
        <v>230</v>
      </c>
      <c r="C18" s="59" t="s">
        <v>231</v>
      </c>
      <c r="D18" s="63">
        <v>3.7</v>
      </c>
      <c r="E18" s="81">
        <v>3.7</v>
      </c>
      <c r="F18" s="81">
        <v>3.7</v>
      </c>
      <c r="G18" s="86">
        <v>3.7</v>
      </c>
      <c r="H18" s="86">
        <v>3.69</v>
      </c>
      <c r="I18" s="81">
        <v>3.7</v>
      </c>
      <c r="J18" s="81">
        <v>3.7</v>
      </c>
      <c r="K18" s="82">
        <v>0</v>
      </c>
      <c r="L18" s="83">
        <v>3</v>
      </c>
      <c r="M18" s="84">
        <v>3118</v>
      </c>
      <c r="N18" s="84">
        <v>11536.6</v>
      </c>
    </row>
    <row r="19" spans="1:14" ht="13.5" customHeight="1">
      <c r="A19" s="58"/>
      <c r="B19" s="213" t="s">
        <v>128</v>
      </c>
      <c r="C19" s="214"/>
      <c r="D19" s="215"/>
      <c r="E19" s="216"/>
      <c r="F19" s="216"/>
      <c r="G19" s="216"/>
      <c r="H19" s="216"/>
      <c r="I19" s="216"/>
      <c r="J19" s="216"/>
      <c r="K19" s="217"/>
      <c r="L19" s="62">
        <f>SUM(L17:L18)</f>
        <v>95</v>
      </c>
      <c r="M19" s="60">
        <f>SUM(M17:M18)</f>
        <v>4467587</v>
      </c>
      <c r="N19" s="48">
        <f>SUM(N17:N18)</f>
        <v>74419964.689999998</v>
      </c>
    </row>
    <row r="20" spans="1:14" ht="13.5" customHeight="1">
      <c r="A20" s="58"/>
      <c r="B20" s="221" t="s">
        <v>94</v>
      </c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3"/>
    </row>
    <row r="21" spans="1:14" ht="13.5" customHeight="1">
      <c r="A21" s="58"/>
      <c r="B21" s="46" t="s">
        <v>137</v>
      </c>
      <c r="C21" s="59" t="s">
        <v>136</v>
      </c>
      <c r="D21" s="81">
        <v>0.75</v>
      </c>
      <c r="E21" s="81">
        <v>0.75</v>
      </c>
      <c r="F21" s="121">
        <v>0.75</v>
      </c>
      <c r="G21" s="121">
        <v>0.75</v>
      </c>
      <c r="H21" s="121">
        <v>0.75</v>
      </c>
      <c r="I21" s="81">
        <v>0.75</v>
      </c>
      <c r="J21" s="81">
        <v>0.75</v>
      </c>
      <c r="K21" s="82">
        <v>0</v>
      </c>
      <c r="L21" s="83">
        <v>1</v>
      </c>
      <c r="M21" s="84">
        <v>3000000</v>
      </c>
      <c r="N21" s="84">
        <v>2250000</v>
      </c>
    </row>
    <row r="22" spans="1:14" ht="13.5" customHeight="1">
      <c r="A22" s="58"/>
      <c r="B22" s="213" t="s">
        <v>273</v>
      </c>
      <c r="C22" s="214"/>
      <c r="D22" s="215"/>
      <c r="E22" s="216"/>
      <c r="F22" s="216"/>
      <c r="G22" s="216"/>
      <c r="H22" s="216"/>
      <c r="I22" s="216"/>
      <c r="J22" s="216"/>
      <c r="K22" s="217"/>
      <c r="L22" s="65">
        <f>SUM(L21:L21)</f>
        <v>1</v>
      </c>
      <c r="M22" s="65">
        <f>SUM(M21:M21)</f>
        <v>3000000</v>
      </c>
      <c r="N22" s="65">
        <f>SUM(N21:N21)</f>
        <v>2250000</v>
      </c>
    </row>
    <row r="23" spans="1:14" ht="13.5" customHeight="1">
      <c r="A23" s="58"/>
      <c r="B23" s="221" t="s">
        <v>83</v>
      </c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3"/>
    </row>
    <row r="24" spans="1:14" ht="13.5" customHeight="1">
      <c r="A24" s="58"/>
      <c r="B24" s="46" t="s">
        <v>224</v>
      </c>
      <c r="C24" s="59" t="s">
        <v>225</v>
      </c>
      <c r="D24" s="81">
        <v>23.45</v>
      </c>
      <c r="E24" s="81">
        <v>23.45</v>
      </c>
      <c r="F24" s="121">
        <v>23.4</v>
      </c>
      <c r="G24" s="121">
        <v>23.43</v>
      </c>
      <c r="H24" s="121">
        <v>23.36</v>
      </c>
      <c r="I24" s="81">
        <v>23.4</v>
      </c>
      <c r="J24" s="81">
        <v>23.45</v>
      </c>
      <c r="K24" s="82">
        <v>-0.21</v>
      </c>
      <c r="L24" s="83">
        <v>13</v>
      </c>
      <c r="M24" s="84">
        <v>305213</v>
      </c>
      <c r="N24" s="84">
        <v>7149628.0499999998</v>
      </c>
    </row>
    <row r="25" spans="1:14" ht="13.5" customHeight="1">
      <c r="A25" s="58"/>
      <c r="B25" s="46" t="s">
        <v>199</v>
      </c>
      <c r="C25" s="59" t="s">
        <v>200</v>
      </c>
      <c r="D25" s="121">
        <v>4.75</v>
      </c>
      <c r="E25" s="81">
        <v>4.75</v>
      </c>
      <c r="F25" s="121">
        <v>4.75</v>
      </c>
      <c r="G25" s="121">
        <v>4.75</v>
      </c>
      <c r="H25" s="121">
        <v>4.75</v>
      </c>
      <c r="I25" s="81">
        <v>4.75</v>
      </c>
      <c r="J25" s="81">
        <v>4.75</v>
      </c>
      <c r="K25" s="82">
        <v>0</v>
      </c>
      <c r="L25" s="83">
        <v>7</v>
      </c>
      <c r="M25" s="84">
        <v>5504033</v>
      </c>
      <c r="N25" s="84">
        <v>26144156.75</v>
      </c>
    </row>
    <row r="26" spans="1:14" ht="13.5" customHeight="1">
      <c r="A26" s="58"/>
      <c r="B26" s="46" t="s">
        <v>96</v>
      </c>
      <c r="C26" s="59" t="s">
        <v>95</v>
      </c>
      <c r="D26" s="121">
        <v>7</v>
      </c>
      <c r="E26" s="121">
        <v>7</v>
      </c>
      <c r="F26" s="121">
        <v>7</v>
      </c>
      <c r="G26" s="121">
        <v>7</v>
      </c>
      <c r="H26" s="81">
        <v>7</v>
      </c>
      <c r="I26" s="121">
        <v>7</v>
      </c>
      <c r="J26" s="121">
        <v>7</v>
      </c>
      <c r="K26" s="122">
        <v>0</v>
      </c>
      <c r="L26" s="119">
        <v>5</v>
      </c>
      <c r="M26" s="120">
        <v>434153</v>
      </c>
      <c r="N26" s="120">
        <v>3039071</v>
      </c>
    </row>
    <row r="27" spans="1:14" ht="13.5" customHeight="1">
      <c r="A27" s="58"/>
      <c r="B27" s="46" t="s">
        <v>154</v>
      </c>
      <c r="C27" s="59" t="s">
        <v>155</v>
      </c>
      <c r="D27" s="121">
        <v>3.2</v>
      </c>
      <c r="E27" s="81">
        <v>3.28</v>
      </c>
      <c r="F27" s="121">
        <v>3.2</v>
      </c>
      <c r="G27" s="121">
        <v>3.26</v>
      </c>
      <c r="H27" s="121">
        <v>3.19</v>
      </c>
      <c r="I27" s="81">
        <v>3.27</v>
      </c>
      <c r="J27" s="81">
        <v>3.2</v>
      </c>
      <c r="K27" s="82">
        <v>2.19</v>
      </c>
      <c r="L27" s="83">
        <v>58</v>
      </c>
      <c r="M27" s="84">
        <v>6661401</v>
      </c>
      <c r="N27" s="84">
        <v>21736634.879999999</v>
      </c>
    </row>
    <row r="28" spans="1:14" ht="13.5" customHeight="1">
      <c r="A28" s="58"/>
      <c r="B28" s="46" t="s">
        <v>207</v>
      </c>
      <c r="C28" s="59" t="s">
        <v>208</v>
      </c>
      <c r="D28" s="81">
        <v>0.71</v>
      </c>
      <c r="E28" s="81">
        <v>0.71</v>
      </c>
      <c r="F28" s="121">
        <v>0.71</v>
      </c>
      <c r="G28" s="121">
        <v>0.71</v>
      </c>
      <c r="H28" s="121">
        <v>0.71</v>
      </c>
      <c r="I28" s="81">
        <v>0.71</v>
      </c>
      <c r="J28" s="81">
        <v>0.71</v>
      </c>
      <c r="K28" s="82">
        <v>0</v>
      </c>
      <c r="L28" s="83">
        <v>1</v>
      </c>
      <c r="M28" s="84">
        <v>4000</v>
      </c>
      <c r="N28" s="84">
        <v>2840</v>
      </c>
    </row>
    <row r="29" spans="1:14" ht="13.5" customHeight="1">
      <c r="A29" s="58"/>
      <c r="B29" s="213" t="s">
        <v>90</v>
      </c>
      <c r="C29" s="214"/>
      <c r="D29" s="215"/>
      <c r="E29" s="216"/>
      <c r="F29" s="216"/>
      <c r="G29" s="216"/>
      <c r="H29" s="216"/>
      <c r="I29" s="216"/>
      <c r="J29" s="216"/>
      <c r="K29" s="217"/>
      <c r="L29" s="65">
        <f>SUM(L24:L28)</f>
        <v>84</v>
      </c>
      <c r="M29" s="65">
        <f>SUM(M24:M28)</f>
        <v>12908800</v>
      </c>
      <c r="N29" s="65">
        <f>SUM(N24:N28)</f>
        <v>58072330.679999992</v>
      </c>
    </row>
    <row r="30" spans="1:14" ht="13.5" customHeight="1">
      <c r="A30" s="58"/>
      <c r="B30" s="221" t="s">
        <v>84</v>
      </c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3"/>
    </row>
    <row r="31" spans="1:14" ht="13.5" customHeight="1">
      <c r="A31" s="58"/>
      <c r="B31" s="46" t="s">
        <v>133</v>
      </c>
      <c r="C31" s="59" t="s">
        <v>134</v>
      </c>
      <c r="D31" s="121">
        <v>6.2</v>
      </c>
      <c r="E31" s="121">
        <v>6.2</v>
      </c>
      <c r="F31" s="121">
        <v>6.16</v>
      </c>
      <c r="G31" s="121">
        <v>6.18</v>
      </c>
      <c r="H31" s="121">
        <v>6.2</v>
      </c>
      <c r="I31" s="121">
        <v>6.16</v>
      </c>
      <c r="J31" s="121">
        <v>6.18</v>
      </c>
      <c r="K31" s="122">
        <v>-0.32</v>
      </c>
      <c r="L31" s="119">
        <v>79</v>
      </c>
      <c r="M31" s="120">
        <v>10998243</v>
      </c>
      <c r="N31" s="120">
        <v>67955356.109999999</v>
      </c>
    </row>
    <row r="32" spans="1:14" ht="13.5" customHeight="1">
      <c r="A32" s="58"/>
      <c r="B32" s="46" t="s">
        <v>172</v>
      </c>
      <c r="C32" s="59" t="s">
        <v>173</v>
      </c>
      <c r="D32" s="121">
        <v>2.37</v>
      </c>
      <c r="E32" s="121">
        <v>2.37</v>
      </c>
      <c r="F32" s="121">
        <v>2.2999999999999998</v>
      </c>
      <c r="G32" s="121">
        <v>2.2999999999999998</v>
      </c>
      <c r="H32" s="121">
        <v>2.36</v>
      </c>
      <c r="I32" s="121">
        <v>2.2999999999999998</v>
      </c>
      <c r="J32" s="121">
        <v>2.37</v>
      </c>
      <c r="K32" s="122">
        <v>-2.95</v>
      </c>
      <c r="L32" s="119">
        <v>6</v>
      </c>
      <c r="M32" s="120">
        <v>553770</v>
      </c>
      <c r="N32" s="120">
        <v>1274536.75</v>
      </c>
    </row>
    <row r="33" spans="1:14" ht="13.5" customHeight="1">
      <c r="A33" s="58"/>
      <c r="B33" s="46" t="s">
        <v>97</v>
      </c>
      <c r="C33" s="59" t="s">
        <v>98</v>
      </c>
      <c r="D33" s="121">
        <v>6.35</v>
      </c>
      <c r="E33" s="121">
        <v>6.35</v>
      </c>
      <c r="F33" s="121">
        <v>6.35</v>
      </c>
      <c r="G33" s="121">
        <v>6.35</v>
      </c>
      <c r="H33" s="121">
        <v>6.335</v>
      </c>
      <c r="I33" s="121">
        <v>6.35</v>
      </c>
      <c r="J33" s="121">
        <v>6.35</v>
      </c>
      <c r="K33" s="122">
        <v>0</v>
      </c>
      <c r="L33" s="119">
        <v>1</v>
      </c>
      <c r="M33" s="120">
        <v>2182</v>
      </c>
      <c r="N33" s="120">
        <v>13855.7</v>
      </c>
    </row>
    <row r="34" spans="1:14" ht="13.5" customHeight="1">
      <c r="A34" s="58"/>
      <c r="B34" s="46" t="s">
        <v>191</v>
      </c>
      <c r="C34" s="59" t="s">
        <v>192</v>
      </c>
      <c r="D34" s="121">
        <v>1.24</v>
      </c>
      <c r="E34" s="121">
        <v>1.24</v>
      </c>
      <c r="F34" s="121">
        <v>1.24</v>
      </c>
      <c r="G34" s="121">
        <v>1.24</v>
      </c>
      <c r="H34" s="121">
        <v>1.29</v>
      </c>
      <c r="I34" s="121">
        <v>1.24</v>
      </c>
      <c r="J34" s="121">
        <v>1.29</v>
      </c>
      <c r="K34" s="122">
        <v>-3.88</v>
      </c>
      <c r="L34" s="119">
        <v>2</v>
      </c>
      <c r="M34" s="120">
        <v>100000</v>
      </c>
      <c r="N34" s="120">
        <v>124000</v>
      </c>
    </row>
    <row r="35" spans="1:14" ht="13.5" customHeight="1">
      <c r="A35" s="58"/>
      <c r="B35" s="46" t="s">
        <v>197</v>
      </c>
      <c r="C35" s="59" t="s">
        <v>198</v>
      </c>
      <c r="D35" s="121">
        <v>2.42</v>
      </c>
      <c r="E35" s="121">
        <v>2.5</v>
      </c>
      <c r="F35" s="121">
        <v>2.42</v>
      </c>
      <c r="G35" s="121">
        <v>2.48</v>
      </c>
      <c r="H35" s="121">
        <v>2.41</v>
      </c>
      <c r="I35" s="121">
        <v>2.5</v>
      </c>
      <c r="J35" s="121">
        <v>2.41</v>
      </c>
      <c r="K35" s="122">
        <v>3.73</v>
      </c>
      <c r="L35" s="119">
        <v>4</v>
      </c>
      <c r="M35" s="120">
        <v>24189</v>
      </c>
      <c r="N35" s="120">
        <v>59904.42</v>
      </c>
    </row>
    <row r="36" spans="1:14" ht="13.5" customHeight="1">
      <c r="A36" s="58"/>
      <c r="B36" s="46" t="s">
        <v>263</v>
      </c>
      <c r="C36" s="59" t="s">
        <v>264</v>
      </c>
      <c r="D36" s="121">
        <v>2.2599999999999998</v>
      </c>
      <c r="E36" s="121">
        <v>2.2599999999999998</v>
      </c>
      <c r="F36" s="121">
        <v>2.25</v>
      </c>
      <c r="G36" s="121">
        <v>2.25</v>
      </c>
      <c r="H36" s="121">
        <v>2.2599999999999998</v>
      </c>
      <c r="I36" s="121">
        <v>2.2599999999999998</v>
      </c>
      <c r="J36" s="121">
        <v>2.2599999999999998</v>
      </c>
      <c r="K36" s="122">
        <v>0</v>
      </c>
      <c r="L36" s="119">
        <v>53</v>
      </c>
      <c r="M36" s="120">
        <v>28582907</v>
      </c>
      <c r="N36" s="120">
        <v>64450848.969999999</v>
      </c>
    </row>
    <row r="37" spans="1:14" ht="13.5" customHeight="1">
      <c r="A37" s="58"/>
      <c r="B37" s="46" t="s">
        <v>189</v>
      </c>
      <c r="C37" s="59" t="s">
        <v>190</v>
      </c>
      <c r="D37" s="121">
        <v>5.36</v>
      </c>
      <c r="E37" s="121">
        <v>5.36</v>
      </c>
      <c r="F37" s="121">
        <v>5.36</v>
      </c>
      <c r="G37" s="121">
        <v>5.36</v>
      </c>
      <c r="H37" s="121">
        <v>5.36</v>
      </c>
      <c r="I37" s="121">
        <v>5.36</v>
      </c>
      <c r="J37" s="121">
        <v>5.36</v>
      </c>
      <c r="K37" s="122">
        <v>0</v>
      </c>
      <c r="L37" s="119">
        <v>6</v>
      </c>
      <c r="M37" s="120">
        <v>55424</v>
      </c>
      <c r="N37" s="120">
        <v>297072.64000000001</v>
      </c>
    </row>
    <row r="38" spans="1:14" ht="13.5" customHeight="1">
      <c r="A38" s="58"/>
      <c r="B38" s="213" t="s">
        <v>91</v>
      </c>
      <c r="C38" s="214"/>
      <c r="D38" s="215"/>
      <c r="E38" s="216"/>
      <c r="F38" s="216"/>
      <c r="G38" s="216"/>
      <c r="H38" s="216"/>
      <c r="I38" s="216"/>
      <c r="J38" s="216"/>
      <c r="K38" s="217"/>
      <c r="L38" s="65">
        <f>SUM(L31:L37)</f>
        <v>151</v>
      </c>
      <c r="M38" s="65">
        <f>SUM(M31:M37)</f>
        <v>40316715</v>
      </c>
      <c r="N38" s="65">
        <f>SUM(N31:N37)</f>
        <v>134175574.59</v>
      </c>
    </row>
    <row r="39" spans="1:14" ht="13.5" customHeight="1">
      <c r="A39" s="58"/>
      <c r="B39" s="221" t="s">
        <v>31</v>
      </c>
      <c r="C39" s="222"/>
      <c r="D39" s="222"/>
      <c r="E39" s="222"/>
      <c r="F39" s="222"/>
      <c r="G39" s="222"/>
      <c r="H39" s="222"/>
      <c r="I39" s="222"/>
      <c r="J39" s="222"/>
      <c r="K39" s="222"/>
      <c r="L39" s="222"/>
      <c r="M39" s="222"/>
      <c r="N39" s="223"/>
    </row>
    <row r="40" spans="1:14" ht="13.5" customHeight="1">
      <c r="A40" s="58"/>
      <c r="B40" s="46" t="s">
        <v>156</v>
      </c>
      <c r="C40" s="59" t="s">
        <v>157</v>
      </c>
      <c r="D40" s="121">
        <v>11.88</v>
      </c>
      <c r="E40" s="121">
        <v>11.88</v>
      </c>
      <c r="F40" s="121">
        <v>11.88</v>
      </c>
      <c r="G40" s="121">
        <v>11.88</v>
      </c>
      <c r="H40" s="121">
        <v>11.88</v>
      </c>
      <c r="I40" s="121">
        <v>11.88</v>
      </c>
      <c r="J40" s="121">
        <v>11.88</v>
      </c>
      <c r="K40" s="122">
        <v>0</v>
      </c>
      <c r="L40" s="119">
        <v>1</v>
      </c>
      <c r="M40" s="120">
        <v>334</v>
      </c>
      <c r="N40" s="120">
        <v>3967.92</v>
      </c>
    </row>
    <row r="41" spans="1:14" ht="13.5" customHeight="1">
      <c r="A41" s="58"/>
      <c r="B41" s="46" t="s">
        <v>115</v>
      </c>
      <c r="C41" s="59" t="s">
        <v>114</v>
      </c>
      <c r="D41" s="121">
        <v>9.1</v>
      </c>
      <c r="E41" s="121">
        <v>9.14</v>
      </c>
      <c r="F41" s="121">
        <v>9</v>
      </c>
      <c r="G41" s="121">
        <v>9</v>
      </c>
      <c r="H41" s="121">
        <v>9.1199999999999992</v>
      </c>
      <c r="I41" s="121">
        <v>9</v>
      </c>
      <c r="J41" s="121">
        <v>9.1</v>
      </c>
      <c r="K41" s="122">
        <v>-1.1000000000000001</v>
      </c>
      <c r="L41" s="119">
        <v>19</v>
      </c>
      <c r="M41" s="120">
        <v>1204087</v>
      </c>
      <c r="N41" s="120">
        <v>10837249.699999999</v>
      </c>
    </row>
    <row r="42" spans="1:14" ht="13.5" customHeight="1">
      <c r="A42" s="58"/>
      <c r="B42" s="46" t="s">
        <v>297</v>
      </c>
      <c r="C42" s="59" t="s">
        <v>298</v>
      </c>
      <c r="D42" s="121">
        <v>47.6</v>
      </c>
      <c r="E42" s="121">
        <v>47.6</v>
      </c>
      <c r="F42" s="121">
        <v>47.6</v>
      </c>
      <c r="G42" s="121">
        <v>47.6</v>
      </c>
      <c r="H42" s="121">
        <v>47.6</v>
      </c>
      <c r="I42" s="121">
        <v>47.6</v>
      </c>
      <c r="J42" s="121">
        <v>47.6</v>
      </c>
      <c r="K42" s="122">
        <v>0</v>
      </c>
      <c r="L42" s="119">
        <v>4</v>
      </c>
      <c r="M42" s="120">
        <v>2861</v>
      </c>
      <c r="N42" s="120">
        <v>136183.6</v>
      </c>
    </row>
    <row r="43" spans="1:14" ht="13.5" customHeight="1">
      <c r="A43" s="58"/>
      <c r="B43" s="46" t="s">
        <v>240</v>
      </c>
      <c r="C43" s="59" t="s">
        <v>241</v>
      </c>
      <c r="D43" s="121">
        <v>13.5</v>
      </c>
      <c r="E43" s="121">
        <v>13.5</v>
      </c>
      <c r="F43" s="121">
        <v>13.5</v>
      </c>
      <c r="G43" s="121">
        <v>13.5</v>
      </c>
      <c r="H43" s="121">
        <v>13.5</v>
      </c>
      <c r="I43" s="121">
        <v>13.5</v>
      </c>
      <c r="J43" s="121">
        <v>13.5</v>
      </c>
      <c r="K43" s="122">
        <v>0</v>
      </c>
      <c r="L43" s="119">
        <v>2</v>
      </c>
      <c r="M43" s="120">
        <v>10000</v>
      </c>
      <c r="N43" s="120">
        <v>135000</v>
      </c>
    </row>
    <row r="44" spans="1:14" ht="13.5" customHeight="1">
      <c r="A44" s="58"/>
      <c r="B44" s="213" t="s">
        <v>92</v>
      </c>
      <c r="C44" s="214"/>
      <c r="D44" s="215"/>
      <c r="E44" s="216"/>
      <c r="F44" s="216"/>
      <c r="G44" s="216"/>
      <c r="H44" s="216"/>
      <c r="I44" s="216"/>
      <c r="J44" s="216"/>
      <c r="K44" s="217"/>
      <c r="L44" s="64">
        <f>SUM(L40:L43)</f>
        <v>26</v>
      </c>
      <c r="M44" s="61">
        <f>SUM(M40:M43)</f>
        <v>1217282</v>
      </c>
      <c r="N44" s="61">
        <f>SUM(N40:N43)</f>
        <v>11112401.219999999</v>
      </c>
    </row>
    <row r="45" spans="1:14" ht="13.5" customHeight="1">
      <c r="A45" s="58"/>
      <c r="B45" s="221" t="s">
        <v>85</v>
      </c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3"/>
    </row>
    <row r="46" spans="1:14" ht="13.5" customHeight="1">
      <c r="A46" s="58"/>
      <c r="B46" s="46" t="s">
        <v>259</v>
      </c>
      <c r="C46" s="59" t="s">
        <v>260</v>
      </c>
      <c r="D46" s="63">
        <v>10.49</v>
      </c>
      <c r="E46" s="63">
        <v>10.5</v>
      </c>
      <c r="F46" s="63">
        <v>9.99</v>
      </c>
      <c r="G46" s="63">
        <v>10.220000000000001</v>
      </c>
      <c r="H46" s="63">
        <v>10.35</v>
      </c>
      <c r="I46" s="95">
        <v>10.5</v>
      </c>
      <c r="J46" s="95">
        <v>10.49</v>
      </c>
      <c r="K46" s="98">
        <v>0.1</v>
      </c>
      <c r="L46" s="99">
        <v>13</v>
      </c>
      <c r="M46" s="100">
        <v>215471</v>
      </c>
      <c r="N46" s="100">
        <v>2201678.87</v>
      </c>
    </row>
    <row r="47" spans="1:14" ht="13.5" customHeight="1">
      <c r="A47" s="58"/>
      <c r="B47" s="46" t="s">
        <v>209</v>
      </c>
      <c r="C47" s="59" t="s">
        <v>210</v>
      </c>
      <c r="D47" s="63">
        <v>4.45</v>
      </c>
      <c r="E47" s="63">
        <v>4.45</v>
      </c>
      <c r="F47" s="63">
        <v>4.45</v>
      </c>
      <c r="G47" s="63">
        <v>4.45</v>
      </c>
      <c r="H47" s="63">
        <v>4.45</v>
      </c>
      <c r="I47" s="95">
        <v>4.45</v>
      </c>
      <c r="J47" s="95">
        <v>4.45</v>
      </c>
      <c r="K47" s="98">
        <v>0</v>
      </c>
      <c r="L47" s="99">
        <v>3</v>
      </c>
      <c r="M47" s="100">
        <v>9213</v>
      </c>
      <c r="N47" s="100">
        <v>40997.85</v>
      </c>
    </row>
    <row r="48" spans="1:14" ht="13.5" customHeight="1">
      <c r="A48" s="58"/>
      <c r="B48" s="46" t="s">
        <v>87</v>
      </c>
      <c r="C48" s="59" t="s">
        <v>43</v>
      </c>
      <c r="D48" s="63">
        <v>0.36</v>
      </c>
      <c r="E48" s="63">
        <v>0.36</v>
      </c>
      <c r="F48" s="63">
        <v>0.36</v>
      </c>
      <c r="G48" s="63">
        <v>0.36</v>
      </c>
      <c r="H48" s="63">
        <v>0.36</v>
      </c>
      <c r="I48" s="95">
        <v>0.36</v>
      </c>
      <c r="J48" s="95">
        <v>0.36</v>
      </c>
      <c r="K48" s="98">
        <v>0</v>
      </c>
      <c r="L48" s="99">
        <v>2</v>
      </c>
      <c r="M48" s="100">
        <v>6000000</v>
      </c>
      <c r="N48" s="100">
        <v>2160000</v>
      </c>
    </row>
    <row r="49" spans="1:14" ht="13.5" customHeight="1">
      <c r="A49" s="58"/>
      <c r="B49" s="213" t="s">
        <v>215</v>
      </c>
      <c r="C49" s="214"/>
      <c r="D49" s="215"/>
      <c r="E49" s="216"/>
      <c r="F49" s="216"/>
      <c r="G49" s="216"/>
      <c r="H49" s="216"/>
      <c r="I49" s="216"/>
      <c r="J49" s="216"/>
      <c r="K49" s="217"/>
      <c r="L49" s="64">
        <f>SUM(L46:L48)</f>
        <v>18</v>
      </c>
      <c r="M49" s="61">
        <f>SUM(M46:M48)</f>
        <v>6224684</v>
      </c>
      <c r="N49" s="61">
        <f>SUM(N46:N48)</f>
        <v>4402676.7200000007</v>
      </c>
    </row>
    <row r="50" spans="1:14" s="52" customFormat="1" ht="13.5" customHeight="1">
      <c r="B50" s="66" t="s">
        <v>32</v>
      </c>
      <c r="C50" s="224"/>
      <c r="D50" s="225"/>
      <c r="E50" s="225"/>
      <c r="F50" s="225"/>
      <c r="G50" s="225"/>
      <c r="H50" s="225"/>
      <c r="I50" s="225"/>
      <c r="J50" s="225"/>
      <c r="K50" s="226"/>
      <c r="L50" s="67">
        <f>L49+L44+L38+L29+L19+L15+L22</f>
        <v>1058</v>
      </c>
      <c r="M50" s="67">
        <f>M49+M44+M38+M29+M19+M15+M22</f>
        <v>898440489</v>
      </c>
      <c r="N50" s="67">
        <f>N49+N44+N38+N29+N19+N15+N22</f>
        <v>1091747409.5599999</v>
      </c>
    </row>
    <row r="51" spans="1:14" s="52" customFormat="1" ht="22.5" customHeight="1">
      <c r="A51" s="51"/>
      <c r="B51" s="218" t="s">
        <v>323</v>
      </c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20"/>
    </row>
    <row r="52" spans="1:14" s="52" customFormat="1" ht="41.25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5" customHeight="1">
      <c r="B53" s="221" t="s">
        <v>29</v>
      </c>
      <c r="C53" s="222"/>
      <c r="D53" s="222"/>
      <c r="E53" s="222"/>
      <c r="F53" s="222"/>
      <c r="G53" s="222"/>
      <c r="H53" s="222"/>
      <c r="I53" s="222"/>
      <c r="J53" s="222"/>
      <c r="K53" s="222"/>
      <c r="L53" s="222"/>
      <c r="M53" s="222"/>
      <c r="N53" s="223"/>
    </row>
    <row r="54" spans="1:14" ht="15" customHeight="1">
      <c r="A54" s="58"/>
      <c r="B54" s="46" t="s">
        <v>205</v>
      </c>
      <c r="C54" s="59" t="s">
        <v>206</v>
      </c>
      <c r="D54" s="121">
        <v>0.57999999999999996</v>
      </c>
      <c r="E54" s="121">
        <v>0.57999999999999996</v>
      </c>
      <c r="F54" s="121">
        <v>0.56999999999999995</v>
      </c>
      <c r="G54" s="121">
        <v>0.56999999999999995</v>
      </c>
      <c r="H54" s="121">
        <v>0.57999999999999996</v>
      </c>
      <c r="I54" s="121">
        <v>0.56999999999999995</v>
      </c>
      <c r="J54" s="121">
        <v>0.57999999999999996</v>
      </c>
      <c r="K54" s="122">
        <v>-1.72</v>
      </c>
      <c r="L54" s="119">
        <v>24</v>
      </c>
      <c r="M54" s="120">
        <v>17751000</v>
      </c>
      <c r="N54" s="120">
        <v>10122934.6</v>
      </c>
    </row>
    <row r="55" spans="1:14" ht="15" customHeight="1">
      <c r="A55" s="58"/>
      <c r="B55" s="46" t="s">
        <v>201</v>
      </c>
      <c r="C55" s="59" t="s">
        <v>202</v>
      </c>
      <c r="D55" s="121">
        <v>1.01</v>
      </c>
      <c r="E55" s="121">
        <v>1.01</v>
      </c>
      <c r="F55" s="121">
        <v>1.01</v>
      </c>
      <c r="G55" s="121">
        <v>1.01</v>
      </c>
      <c r="H55" s="121">
        <v>1.01</v>
      </c>
      <c r="I55" s="121">
        <v>1.01</v>
      </c>
      <c r="J55" s="121">
        <v>1.01</v>
      </c>
      <c r="K55" s="122"/>
      <c r="L55" s="119">
        <v>7</v>
      </c>
      <c r="M55" s="120">
        <v>1400000</v>
      </c>
      <c r="N55" s="120">
        <v>1414000</v>
      </c>
    </row>
    <row r="56" spans="1:14" ht="15" customHeight="1">
      <c r="A56" s="58"/>
      <c r="B56" s="213" t="s">
        <v>89</v>
      </c>
      <c r="C56" s="214"/>
      <c r="D56" s="215"/>
      <c r="E56" s="216"/>
      <c r="F56" s="216"/>
      <c r="G56" s="216"/>
      <c r="H56" s="216"/>
      <c r="I56" s="216"/>
      <c r="J56" s="216"/>
      <c r="K56" s="217"/>
      <c r="L56" s="65">
        <f>SUM(L54:L55)</f>
        <v>31</v>
      </c>
      <c r="M56" s="65">
        <f>SUM(M54:M55)</f>
        <v>19151000</v>
      </c>
      <c r="N56" s="65">
        <f>SUM(N54:N55)</f>
        <v>11536934.6</v>
      </c>
    </row>
    <row r="57" spans="1:14" ht="15" customHeight="1">
      <c r="A57" s="58"/>
      <c r="B57" s="221" t="s">
        <v>83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3"/>
    </row>
    <row r="58" spans="1:14" ht="15" customHeight="1">
      <c r="A58" s="58"/>
      <c r="B58" s="46" t="s">
        <v>33</v>
      </c>
      <c r="C58" s="59" t="s">
        <v>34</v>
      </c>
      <c r="D58" s="81">
        <v>1.71</v>
      </c>
      <c r="E58" s="81">
        <v>1.71</v>
      </c>
      <c r="F58" s="81">
        <v>1.71</v>
      </c>
      <c r="G58" s="86">
        <v>1.71</v>
      </c>
      <c r="H58" s="86">
        <v>1.71</v>
      </c>
      <c r="I58" s="86">
        <v>1.71</v>
      </c>
      <c r="J58" s="81">
        <v>1.71</v>
      </c>
      <c r="K58" s="82">
        <v>0</v>
      </c>
      <c r="L58" s="83">
        <v>2</v>
      </c>
      <c r="M58" s="84">
        <v>105686</v>
      </c>
      <c r="N58" s="84">
        <v>180723.06</v>
      </c>
    </row>
    <row r="59" spans="1:14" ht="15" customHeight="1">
      <c r="A59" s="58"/>
      <c r="B59" s="213" t="s">
        <v>91</v>
      </c>
      <c r="C59" s="214"/>
      <c r="D59" s="215"/>
      <c r="E59" s="216"/>
      <c r="F59" s="216"/>
      <c r="G59" s="216"/>
      <c r="H59" s="216"/>
      <c r="I59" s="216"/>
      <c r="J59" s="216"/>
      <c r="K59" s="217"/>
      <c r="L59" s="65">
        <f>SUM(L57:L58)</f>
        <v>2</v>
      </c>
      <c r="M59" s="65">
        <f>SUM(M57:M58)</f>
        <v>105686</v>
      </c>
      <c r="N59" s="65">
        <f>SUM(N57:N58)</f>
        <v>180723.06</v>
      </c>
    </row>
    <row r="60" spans="1:14" ht="15" customHeight="1">
      <c r="A60" s="58"/>
      <c r="B60" s="221" t="s">
        <v>84</v>
      </c>
      <c r="C60" s="222"/>
      <c r="D60" s="222"/>
      <c r="E60" s="222"/>
      <c r="F60" s="222"/>
      <c r="G60" s="222"/>
      <c r="H60" s="222"/>
      <c r="I60" s="222"/>
      <c r="J60" s="222"/>
      <c r="K60" s="222"/>
      <c r="L60" s="222"/>
      <c r="M60" s="222"/>
      <c r="N60" s="223"/>
    </row>
    <row r="61" spans="1:14" ht="15" customHeight="1">
      <c r="A61" s="58"/>
      <c r="B61" s="46" t="s">
        <v>35</v>
      </c>
      <c r="C61" s="59" t="s">
        <v>36</v>
      </c>
      <c r="D61" s="86">
        <v>2.75</v>
      </c>
      <c r="E61" s="86">
        <v>2.75</v>
      </c>
      <c r="F61" s="86">
        <v>2.7</v>
      </c>
      <c r="G61" s="86">
        <v>2.71</v>
      </c>
      <c r="H61" s="86">
        <v>2.74</v>
      </c>
      <c r="I61" s="86">
        <v>2.7</v>
      </c>
      <c r="J61" s="86">
        <v>2.75</v>
      </c>
      <c r="K61" s="91">
        <v>-1.82</v>
      </c>
      <c r="L61" s="92">
        <v>16</v>
      </c>
      <c r="M61" s="93">
        <v>2298408</v>
      </c>
      <c r="N61" s="93">
        <v>6220201.5999999996</v>
      </c>
    </row>
    <row r="62" spans="1:14" ht="15" customHeight="1">
      <c r="A62" s="58"/>
      <c r="B62" s="213" t="s">
        <v>91</v>
      </c>
      <c r="C62" s="214"/>
      <c r="D62" s="215"/>
      <c r="E62" s="216"/>
      <c r="F62" s="216"/>
      <c r="G62" s="216"/>
      <c r="H62" s="216"/>
      <c r="I62" s="216"/>
      <c r="J62" s="216"/>
      <c r="K62" s="217"/>
      <c r="L62" s="65">
        <f>SUM(L61:L61)</f>
        <v>16</v>
      </c>
      <c r="M62" s="65">
        <f>SUM(M61:M61)</f>
        <v>2298408</v>
      </c>
      <c r="N62" s="65">
        <f>SUM(N61:N61)</f>
        <v>6220201.5999999996</v>
      </c>
    </row>
    <row r="63" spans="1:14" ht="15" customHeight="1">
      <c r="A63" s="58"/>
      <c r="B63" s="221" t="s">
        <v>31</v>
      </c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3"/>
    </row>
    <row r="64" spans="1:14" ht="15" customHeight="1">
      <c r="A64" s="58"/>
      <c r="B64" s="46" t="s">
        <v>147</v>
      </c>
      <c r="C64" s="59" t="s">
        <v>148</v>
      </c>
      <c r="D64" s="81">
        <v>29.03</v>
      </c>
      <c r="E64" s="81">
        <v>29.03</v>
      </c>
      <c r="F64" s="81">
        <v>29.03</v>
      </c>
      <c r="G64" s="86">
        <v>29.03</v>
      </c>
      <c r="H64" s="86">
        <v>29.05</v>
      </c>
      <c r="I64" s="86">
        <v>29.03</v>
      </c>
      <c r="J64" s="81">
        <v>29.03</v>
      </c>
      <c r="K64" s="82">
        <v>0</v>
      </c>
      <c r="L64" s="83">
        <v>5</v>
      </c>
      <c r="M64" s="84">
        <v>46404</v>
      </c>
      <c r="N64" s="84">
        <v>1347108.12</v>
      </c>
    </row>
    <row r="65" spans="1:14" ht="15" customHeight="1">
      <c r="A65" s="58"/>
      <c r="B65" s="213" t="s">
        <v>92</v>
      </c>
      <c r="C65" s="214"/>
      <c r="D65" s="215"/>
      <c r="E65" s="228"/>
      <c r="F65" s="228"/>
      <c r="G65" s="228"/>
      <c r="H65" s="228"/>
      <c r="I65" s="228"/>
      <c r="J65" s="228"/>
      <c r="K65" s="217"/>
      <c r="L65" s="65">
        <f>L64</f>
        <v>5</v>
      </c>
      <c r="M65" s="65">
        <f t="shared" ref="M65:N65" si="0">M64</f>
        <v>46404</v>
      </c>
      <c r="N65" s="65">
        <f t="shared" si="0"/>
        <v>1347108.12</v>
      </c>
    </row>
    <row r="66" spans="1:14" s="52" customFormat="1" ht="15" customHeight="1">
      <c r="B66" s="66" t="s">
        <v>135</v>
      </c>
      <c r="C66" s="224"/>
      <c r="D66" s="229"/>
      <c r="E66" s="229"/>
      <c r="F66" s="229"/>
      <c r="G66" s="229"/>
      <c r="H66" s="229"/>
      <c r="I66" s="229"/>
      <c r="J66" s="229"/>
      <c r="K66" s="226"/>
      <c r="L66" s="67">
        <f>L62+L56+L59+L65</f>
        <v>54</v>
      </c>
      <c r="M66" s="67">
        <f t="shared" ref="M66:N66" si="1">M62+M56+M59+M65</f>
        <v>21601498</v>
      </c>
      <c r="N66" s="67">
        <f t="shared" si="1"/>
        <v>19284967.379999999</v>
      </c>
    </row>
    <row r="67" spans="1:14" s="52" customFormat="1" ht="19.5" customHeight="1">
      <c r="A67" s="51"/>
      <c r="B67" s="218" t="s">
        <v>324</v>
      </c>
      <c r="C67" s="219"/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20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ht="15" customHeight="1">
      <c r="A69" s="58"/>
      <c r="B69" s="221" t="s">
        <v>83</v>
      </c>
      <c r="C69" s="222"/>
      <c r="D69" s="222"/>
      <c r="E69" s="222"/>
      <c r="F69" s="222"/>
      <c r="G69" s="222"/>
      <c r="H69" s="222"/>
      <c r="I69" s="222"/>
      <c r="J69" s="222"/>
      <c r="K69" s="222"/>
      <c r="L69" s="222"/>
      <c r="M69" s="222"/>
      <c r="N69" s="223"/>
    </row>
    <row r="70" spans="1:14" ht="15" customHeight="1">
      <c r="A70" s="58"/>
      <c r="B70" s="101" t="s">
        <v>228</v>
      </c>
      <c r="C70" s="102" t="s">
        <v>229</v>
      </c>
      <c r="D70" s="94">
        <v>1.31</v>
      </c>
      <c r="E70" s="121">
        <v>1.31</v>
      </c>
      <c r="F70" s="121">
        <v>1.31</v>
      </c>
      <c r="G70" s="121">
        <v>1.31</v>
      </c>
      <c r="H70" s="121">
        <v>1.37</v>
      </c>
      <c r="I70" s="121">
        <v>1.31</v>
      </c>
      <c r="J70" s="121">
        <v>1.37</v>
      </c>
      <c r="K70" s="122">
        <v>-4.38</v>
      </c>
      <c r="L70" s="119">
        <v>2</v>
      </c>
      <c r="M70" s="120">
        <v>201000</v>
      </c>
      <c r="N70" s="120">
        <v>263310</v>
      </c>
    </row>
    <row r="71" spans="1:14" ht="15" customHeight="1">
      <c r="A71" s="58"/>
      <c r="B71" s="213" t="s">
        <v>91</v>
      </c>
      <c r="C71" s="214"/>
      <c r="D71" s="215"/>
      <c r="E71" s="216"/>
      <c r="F71" s="216"/>
      <c r="G71" s="216"/>
      <c r="H71" s="216"/>
      <c r="I71" s="216"/>
      <c r="J71" s="216"/>
      <c r="K71" s="217"/>
      <c r="L71" s="65">
        <f>SUM(L70)</f>
        <v>2</v>
      </c>
      <c r="M71" s="65">
        <f>SUM(M70)</f>
        <v>201000</v>
      </c>
      <c r="N71" s="65">
        <f>SUM(N70)</f>
        <v>263310</v>
      </c>
    </row>
    <row r="72" spans="1:14" ht="15" customHeight="1">
      <c r="A72" s="58"/>
      <c r="B72" s="221" t="s">
        <v>84</v>
      </c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3"/>
    </row>
    <row r="73" spans="1:14" ht="15" customHeight="1">
      <c r="A73" s="58"/>
      <c r="B73" s="101" t="s">
        <v>309</v>
      </c>
      <c r="C73" s="102" t="s">
        <v>310</v>
      </c>
      <c r="D73" s="94">
        <v>1.5</v>
      </c>
      <c r="E73" s="121">
        <v>1.5</v>
      </c>
      <c r="F73" s="121">
        <v>1.5</v>
      </c>
      <c r="G73" s="121">
        <v>1.5</v>
      </c>
      <c r="H73" s="121">
        <v>1.53</v>
      </c>
      <c r="I73" s="121">
        <v>1.5</v>
      </c>
      <c r="J73" s="121">
        <v>1.52</v>
      </c>
      <c r="K73" s="122">
        <v>-1.32</v>
      </c>
      <c r="L73" s="119">
        <v>5</v>
      </c>
      <c r="M73" s="120">
        <v>124417</v>
      </c>
      <c r="N73" s="120">
        <v>186625.5</v>
      </c>
    </row>
    <row r="74" spans="1:14" ht="15" customHeight="1">
      <c r="A74" s="58"/>
      <c r="B74" s="101" t="s">
        <v>170</v>
      </c>
      <c r="C74" s="102" t="s">
        <v>171</v>
      </c>
      <c r="D74" s="94">
        <v>1.35</v>
      </c>
      <c r="E74" s="121">
        <v>1.35</v>
      </c>
      <c r="F74" s="121">
        <v>1.35</v>
      </c>
      <c r="G74" s="121">
        <v>1.35</v>
      </c>
      <c r="H74" s="121">
        <v>1.34</v>
      </c>
      <c r="I74" s="121">
        <v>1.35</v>
      </c>
      <c r="J74" s="121">
        <v>1.34</v>
      </c>
      <c r="K74" s="122">
        <v>0.75</v>
      </c>
      <c r="L74" s="119">
        <v>1</v>
      </c>
      <c r="M74" s="120">
        <v>1464</v>
      </c>
      <c r="N74" s="120">
        <v>1976.4</v>
      </c>
    </row>
    <row r="75" spans="1:14" ht="15" customHeight="1">
      <c r="A75" s="58"/>
      <c r="B75" s="101" t="s">
        <v>242</v>
      </c>
      <c r="C75" s="102" t="s">
        <v>243</v>
      </c>
      <c r="D75" s="94">
        <v>1.89</v>
      </c>
      <c r="E75" s="121">
        <v>1.89</v>
      </c>
      <c r="F75" s="121">
        <v>1.89</v>
      </c>
      <c r="G75" s="121">
        <v>1.89</v>
      </c>
      <c r="H75" s="121">
        <v>1.87</v>
      </c>
      <c r="I75" s="121">
        <v>1.89</v>
      </c>
      <c r="J75" s="121">
        <v>1.87</v>
      </c>
      <c r="K75" s="122">
        <v>1.07</v>
      </c>
      <c r="L75" s="119">
        <v>4</v>
      </c>
      <c r="M75" s="120">
        <v>505000</v>
      </c>
      <c r="N75" s="120">
        <v>954450</v>
      </c>
    </row>
    <row r="76" spans="1:14" ht="15" customHeight="1">
      <c r="A76" s="58"/>
      <c r="B76" s="101" t="s">
        <v>38</v>
      </c>
      <c r="C76" s="102" t="s">
        <v>39</v>
      </c>
      <c r="D76" s="94">
        <v>1.18</v>
      </c>
      <c r="E76" s="94">
        <v>1.22</v>
      </c>
      <c r="F76" s="95">
        <v>1.18</v>
      </c>
      <c r="G76" s="95">
        <v>1.21</v>
      </c>
      <c r="H76" s="95">
        <v>1.18</v>
      </c>
      <c r="I76" s="95">
        <v>1.22</v>
      </c>
      <c r="J76" s="95">
        <v>1.17</v>
      </c>
      <c r="K76" s="98">
        <v>4.2699999999999996</v>
      </c>
      <c r="L76" s="99">
        <v>6</v>
      </c>
      <c r="M76" s="100">
        <v>384966</v>
      </c>
      <c r="N76" s="100">
        <v>464759.88</v>
      </c>
    </row>
    <row r="77" spans="1:14" ht="15" customHeight="1">
      <c r="A77" s="58"/>
      <c r="B77" s="213" t="s">
        <v>91</v>
      </c>
      <c r="C77" s="214"/>
      <c r="D77" s="215"/>
      <c r="E77" s="228"/>
      <c r="F77" s="228"/>
      <c r="G77" s="228"/>
      <c r="H77" s="228"/>
      <c r="I77" s="228"/>
      <c r="J77" s="228"/>
      <c r="K77" s="217"/>
      <c r="L77" s="65">
        <f>SUM(L73:L76)</f>
        <v>16</v>
      </c>
      <c r="M77" s="65">
        <f>SUM(M73:M76)</f>
        <v>1015847</v>
      </c>
      <c r="N77" s="65">
        <f>SUM(N73:N76)</f>
        <v>1607811.7799999998</v>
      </c>
    </row>
    <row r="78" spans="1:14" ht="15" customHeight="1">
      <c r="A78" s="58"/>
      <c r="B78" s="221" t="s">
        <v>31</v>
      </c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3"/>
    </row>
    <row r="79" spans="1:14" ht="15" customHeight="1">
      <c r="A79" s="58"/>
      <c r="B79" s="101" t="s">
        <v>267</v>
      </c>
      <c r="C79" s="102" t="s">
        <v>268</v>
      </c>
      <c r="D79" s="81">
        <v>18.5</v>
      </c>
      <c r="E79" s="81">
        <v>18.600000000000001</v>
      </c>
      <c r="F79" s="81">
        <v>18.5</v>
      </c>
      <c r="G79" s="86">
        <v>18.5</v>
      </c>
      <c r="H79" s="86">
        <v>18.5</v>
      </c>
      <c r="I79" s="86">
        <v>18.600000000000001</v>
      </c>
      <c r="J79" s="81">
        <v>18.5</v>
      </c>
      <c r="K79" s="82">
        <v>0.54</v>
      </c>
      <c r="L79" s="83">
        <v>4</v>
      </c>
      <c r="M79" s="84">
        <v>6673</v>
      </c>
      <c r="N79" s="84">
        <v>123460.5</v>
      </c>
    </row>
    <row r="80" spans="1:14" ht="15" customHeight="1">
      <c r="A80" s="58"/>
      <c r="B80" s="213" t="s">
        <v>92</v>
      </c>
      <c r="C80" s="214"/>
      <c r="D80" s="215"/>
      <c r="E80" s="228"/>
      <c r="F80" s="228"/>
      <c r="G80" s="228"/>
      <c r="H80" s="228"/>
      <c r="I80" s="228"/>
      <c r="J80" s="228"/>
      <c r="K80" s="217"/>
      <c r="L80" s="65">
        <f>L79</f>
        <v>4</v>
      </c>
      <c r="M80" s="65">
        <f t="shared" ref="M80:N80" si="2">M79</f>
        <v>6673</v>
      </c>
      <c r="N80" s="65">
        <f t="shared" si="2"/>
        <v>123460.5</v>
      </c>
    </row>
    <row r="81" spans="1:14" ht="15" customHeight="1">
      <c r="A81" s="58"/>
      <c r="B81" s="221" t="s">
        <v>85</v>
      </c>
      <c r="C81" s="227"/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223"/>
    </row>
    <row r="82" spans="1:14" ht="15" customHeight="1">
      <c r="A82" s="58"/>
      <c r="B82" s="46" t="s">
        <v>222</v>
      </c>
      <c r="C82" s="59" t="s">
        <v>223</v>
      </c>
      <c r="D82" s="63">
        <v>4.83</v>
      </c>
      <c r="E82" s="81">
        <v>4.83</v>
      </c>
      <c r="F82" s="81">
        <v>4.83</v>
      </c>
      <c r="G82" s="81">
        <v>4.83</v>
      </c>
      <c r="H82" s="81">
        <v>4.83</v>
      </c>
      <c r="I82" s="81">
        <v>4.83</v>
      </c>
      <c r="J82" s="81">
        <v>4.83</v>
      </c>
      <c r="K82" s="103">
        <v>0</v>
      </c>
      <c r="L82" s="83">
        <v>9</v>
      </c>
      <c r="M82" s="84">
        <v>300000</v>
      </c>
      <c r="N82" s="84">
        <v>1449000</v>
      </c>
    </row>
    <row r="83" spans="1:14" ht="15" customHeight="1">
      <c r="A83" s="58"/>
      <c r="B83" s="213" t="s">
        <v>215</v>
      </c>
      <c r="C83" s="214"/>
      <c r="D83" s="215"/>
      <c r="E83" s="228"/>
      <c r="F83" s="228"/>
      <c r="G83" s="228"/>
      <c r="H83" s="228"/>
      <c r="I83" s="228"/>
      <c r="J83" s="228"/>
      <c r="K83" s="217"/>
      <c r="L83" s="64">
        <f>L82</f>
        <v>9</v>
      </c>
      <c r="M83" s="64">
        <f t="shared" ref="M83:N83" si="3">M82</f>
        <v>300000</v>
      </c>
      <c r="N83" s="84">
        <f t="shared" si="3"/>
        <v>1449000</v>
      </c>
    </row>
    <row r="84" spans="1:14" s="52" customFormat="1" ht="15" customHeight="1">
      <c r="B84" s="66" t="s">
        <v>71</v>
      </c>
      <c r="C84" s="224"/>
      <c r="D84" s="229"/>
      <c r="E84" s="229"/>
      <c r="F84" s="229"/>
      <c r="G84" s="229"/>
      <c r="H84" s="229"/>
      <c r="I84" s="229"/>
      <c r="J84" s="229"/>
      <c r="K84" s="226"/>
      <c r="L84" s="67">
        <f>L83+L80+L77+L71</f>
        <v>31</v>
      </c>
      <c r="M84" s="67">
        <f>M83+M80+M77+M71</f>
        <v>1523520</v>
      </c>
      <c r="N84" s="67">
        <f>N83+N80+N77+N71</f>
        <v>3443582.28</v>
      </c>
    </row>
    <row r="85" spans="1:14" s="52" customFormat="1" ht="15" customHeight="1">
      <c r="B85" s="66" t="s">
        <v>40</v>
      </c>
      <c r="C85" s="224"/>
      <c r="D85" s="229"/>
      <c r="E85" s="229"/>
      <c r="F85" s="229"/>
      <c r="G85" s="229"/>
      <c r="H85" s="229"/>
      <c r="I85" s="229"/>
      <c r="J85" s="229"/>
      <c r="K85" s="226"/>
      <c r="L85" s="67">
        <f>L84+L66+L50</f>
        <v>1143</v>
      </c>
      <c r="M85" s="67">
        <f>M84+M66+M50</f>
        <v>921565507</v>
      </c>
      <c r="N85" s="67">
        <f>N84+N66+N50</f>
        <v>1114475959.22</v>
      </c>
    </row>
    <row r="86" spans="1:14" ht="12.95" customHeight="1">
      <c r="A86" s="58"/>
      <c r="N86" s="72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s="52" customFormat="1" ht="18.75" customHeight="1">
      <c r="B88" s="58"/>
      <c r="C88" s="69"/>
      <c r="D88" s="58"/>
      <c r="E88" s="58"/>
      <c r="F88" s="58"/>
      <c r="G88" s="58"/>
      <c r="H88" s="58"/>
      <c r="I88" s="58"/>
      <c r="J88" s="70"/>
      <c r="K88" s="71"/>
      <c r="L88" s="72"/>
      <c r="M88" s="72"/>
      <c r="N88" s="73"/>
    </row>
    <row r="89" spans="1:14" ht="12.95" customHeight="1">
      <c r="A89" s="58"/>
    </row>
  </sheetData>
  <mergeCells count="52">
    <mergeCell ref="B63:N63"/>
    <mergeCell ref="B65:C65"/>
    <mergeCell ref="D65:K65"/>
    <mergeCell ref="C66:K66"/>
    <mergeCell ref="C85:K85"/>
    <mergeCell ref="B67:N67"/>
    <mergeCell ref="C84:K84"/>
    <mergeCell ref="B72:N72"/>
    <mergeCell ref="B77:C77"/>
    <mergeCell ref="D77:K77"/>
    <mergeCell ref="B81:N81"/>
    <mergeCell ref="B83:C83"/>
    <mergeCell ref="D83:K83"/>
    <mergeCell ref="B80:C80"/>
    <mergeCell ref="D80:K80"/>
    <mergeCell ref="B78:N78"/>
    <mergeCell ref="B69:N69"/>
    <mergeCell ref="B71:C71"/>
    <mergeCell ref="D71:K71"/>
    <mergeCell ref="B1:N1"/>
    <mergeCell ref="B3:N3"/>
    <mergeCell ref="B15:C15"/>
    <mergeCell ref="D15:K15"/>
    <mergeCell ref="B16:N16"/>
    <mergeCell ref="B19:C19"/>
    <mergeCell ref="D19:K19"/>
    <mergeCell ref="B23:N23"/>
    <mergeCell ref="B29:C29"/>
    <mergeCell ref="D29:K29"/>
    <mergeCell ref="B20:N20"/>
    <mergeCell ref="B22:C22"/>
    <mergeCell ref="D22:K22"/>
    <mergeCell ref="B30:N30"/>
    <mergeCell ref="B57:N57"/>
    <mergeCell ref="B59:C59"/>
    <mergeCell ref="D59:K59"/>
    <mergeCell ref="D38:K38"/>
    <mergeCell ref="B38:C38"/>
    <mergeCell ref="C50:K50"/>
    <mergeCell ref="B39:N39"/>
    <mergeCell ref="D44:K44"/>
    <mergeCell ref="B44:C44"/>
    <mergeCell ref="B45:N45"/>
    <mergeCell ref="B49:C49"/>
    <mergeCell ref="D49:K49"/>
    <mergeCell ref="B62:C62"/>
    <mergeCell ref="D62:K62"/>
    <mergeCell ref="B51:N51"/>
    <mergeCell ref="B53:N53"/>
    <mergeCell ref="B56:C56"/>
    <mergeCell ref="D56:K56"/>
    <mergeCell ref="B60:N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9"/>
  <sheetViews>
    <sheetView topLeftCell="A37" zoomScale="115" zoomScaleNormal="115" workbookViewId="0">
      <selection activeCell="G56" sqref="G5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30" t="s">
        <v>320</v>
      </c>
      <c r="B1" s="230"/>
      <c r="C1" s="230"/>
      <c r="D1" s="230"/>
    </row>
    <row r="2" spans="1:4" ht="12.4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4" customHeight="1">
      <c r="A3" s="231" t="s">
        <v>29</v>
      </c>
      <c r="B3" s="232"/>
      <c r="C3" s="232"/>
      <c r="D3" s="233"/>
    </row>
    <row r="4" spans="1:4" ht="12.4" customHeight="1">
      <c r="A4" s="46" t="s">
        <v>227</v>
      </c>
      <c r="B4" s="59" t="s">
        <v>226</v>
      </c>
      <c r="C4" s="121">
        <v>0.22</v>
      </c>
      <c r="D4" s="121">
        <v>0.22</v>
      </c>
    </row>
    <row r="5" spans="1:4" ht="12.4" customHeight="1">
      <c r="A5" s="46" t="s">
        <v>254</v>
      </c>
      <c r="B5" s="59" t="s">
        <v>255</v>
      </c>
      <c r="C5" s="121">
        <v>0.66</v>
      </c>
      <c r="D5" s="121">
        <v>0.66</v>
      </c>
    </row>
    <row r="6" spans="1:4" ht="12.4" customHeight="1">
      <c r="A6" s="46" t="s">
        <v>261</v>
      </c>
      <c r="B6" s="59" t="s">
        <v>262</v>
      </c>
      <c r="C6" s="121">
        <v>1</v>
      </c>
      <c r="D6" s="121">
        <v>1</v>
      </c>
    </row>
    <row r="7" spans="1:4" ht="12.4" customHeight="1">
      <c r="A7" s="46" t="s">
        <v>195</v>
      </c>
      <c r="B7" s="59" t="s">
        <v>196</v>
      </c>
      <c r="C7" s="121">
        <v>0.25</v>
      </c>
      <c r="D7" s="121">
        <v>0.25</v>
      </c>
    </row>
    <row r="8" spans="1:4" ht="12.4" customHeight="1">
      <c r="A8" s="46" t="s">
        <v>145</v>
      </c>
      <c r="B8" s="59" t="s">
        <v>146</v>
      </c>
      <c r="C8" s="121">
        <v>1.1000000000000001</v>
      </c>
      <c r="D8" s="121">
        <v>1.1000000000000001</v>
      </c>
    </row>
    <row r="9" spans="1:4" ht="12.4" customHeight="1">
      <c r="A9" s="46" t="s">
        <v>258</v>
      </c>
      <c r="B9" s="59" t="s">
        <v>174</v>
      </c>
      <c r="C9" s="81">
        <v>0.17</v>
      </c>
      <c r="D9" s="81">
        <v>0.17</v>
      </c>
    </row>
    <row r="10" spans="1:4" ht="12.4" customHeight="1">
      <c r="A10" s="46" t="s">
        <v>193</v>
      </c>
      <c r="B10" s="59" t="s">
        <v>194</v>
      </c>
      <c r="C10" s="47">
        <v>0.78</v>
      </c>
      <c r="D10" s="47">
        <v>0.78</v>
      </c>
    </row>
    <row r="11" spans="1:4" ht="12.4" customHeight="1">
      <c r="A11" s="46" t="s">
        <v>183</v>
      </c>
      <c r="B11" s="59" t="s">
        <v>184</v>
      </c>
      <c r="C11" s="47">
        <v>2.2000000000000002</v>
      </c>
      <c r="D11" s="47">
        <v>2.2000000000000002</v>
      </c>
    </row>
    <row r="12" spans="1:4" ht="12.4" customHeight="1">
      <c r="A12" s="234" t="s">
        <v>94</v>
      </c>
      <c r="B12" s="235" t="s">
        <v>94</v>
      </c>
      <c r="C12" s="235"/>
      <c r="D12" s="236"/>
    </row>
    <row r="13" spans="1:4" ht="12.4" customHeight="1">
      <c r="A13" s="46" t="s">
        <v>295</v>
      </c>
      <c r="B13" s="59" t="s">
        <v>296</v>
      </c>
      <c r="C13" s="81">
        <v>0.9</v>
      </c>
      <c r="D13" s="81">
        <v>0.9</v>
      </c>
    </row>
    <row r="14" spans="1:4" ht="12.4" customHeight="1">
      <c r="A14" s="46" t="s">
        <v>213</v>
      </c>
      <c r="B14" s="59" t="s">
        <v>214</v>
      </c>
      <c r="C14" s="81">
        <v>0.43</v>
      </c>
      <c r="D14" s="81">
        <v>0.43</v>
      </c>
    </row>
    <row r="15" spans="1:4" ht="12.4" customHeight="1">
      <c r="A15" s="234" t="s">
        <v>83</v>
      </c>
      <c r="B15" s="235"/>
      <c r="C15" s="235"/>
      <c r="D15" s="236"/>
    </row>
    <row r="16" spans="1:4" ht="12.4" customHeight="1">
      <c r="A16" s="46" t="s">
        <v>187</v>
      </c>
      <c r="B16" s="59" t="s">
        <v>188</v>
      </c>
      <c r="C16" s="81">
        <v>0.6</v>
      </c>
      <c r="D16" s="81">
        <v>0.6</v>
      </c>
    </row>
    <row r="17" spans="1:4" ht="12.4" customHeight="1">
      <c r="A17" s="234" t="s">
        <v>84</v>
      </c>
      <c r="B17" s="235"/>
      <c r="C17" s="235"/>
      <c r="D17" s="236"/>
    </row>
    <row r="18" spans="1:4" ht="12.4" customHeight="1">
      <c r="A18" s="46" t="s">
        <v>162</v>
      </c>
      <c r="B18" s="59" t="s">
        <v>163</v>
      </c>
      <c r="C18" s="121">
        <v>19.2</v>
      </c>
      <c r="D18" s="121">
        <v>19.2</v>
      </c>
    </row>
    <row r="19" spans="1:4" ht="12.4" customHeight="1">
      <c r="A19" s="46" t="s">
        <v>175</v>
      </c>
      <c r="B19" s="59" t="s">
        <v>140</v>
      </c>
      <c r="C19" s="121">
        <v>2.2999999999999998</v>
      </c>
      <c r="D19" s="121">
        <v>2.2999999999999998</v>
      </c>
    </row>
    <row r="20" spans="1:4" ht="12.4" customHeight="1">
      <c r="A20" s="46" t="s">
        <v>124</v>
      </c>
      <c r="B20" s="59" t="s">
        <v>125</v>
      </c>
      <c r="C20" s="121">
        <v>1.9</v>
      </c>
      <c r="D20" s="121">
        <v>1.9</v>
      </c>
    </row>
    <row r="21" spans="1:4" ht="12.4" customHeight="1">
      <c r="A21" s="231" t="s">
        <v>31</v>
      </c>
      <c r="B21" s="232" t="s">
        <v>31</v>
      </c>
      <c r="C21" s="232"/>
      <c r="D21" s="233"/>
    </row>
    <row r="22" spans="1:4" ht="12.4" customHeight="1">
      <c r="A22" s="46" t="s">
        <v>211</v>
      </c>
      <c r="B22" s="59" t="s">
        <v>212</v>
      </c>
      <c r="C22" s="121">
        <v>9</v>
      </c>
      <c r="D22" s="121">
        <v>9</v>
      </c>
    </row>
    <row r="23" spans="1:4" ht="12.4" customHeight="1">
      <c r="A23" s="46" t="s">
        <v>99</v>
      </c>
      <c r="B23" s="59" t="s">
        <v>100</v>
      </c>
      <c r="C23" s="121">
        <v>23</v>
      </c>
      <c r="D23" s="121">
        <v>23</v>
      </c>
    </row>
    <row r="24" spans="1:4" ht="12.4" customHeight="1">
      <c r="A24" s="46" t="s">
        <v>250</v>
      </c>
      <c r="B24" s="59" t="s">
        <v>251</v>
      </c>
      <c r="C24" s="121">
        <v>102</v>
      </c>
      <c r="D24" s="121">
        <v>102</v>
      </c>
    </row>
    <row r="25" spans="1:4" ht="12.4" customHeight="1">
      <c r="A25" s="231" t="s">
        <v>85</v>
      </c>
      <c r="B25" s="232"/>
      <c r="C25" s="232"/>
      <c r="D25" s="233"/>
    </row>
    <row r="26" spans="1:4" ht="12.4" customHeight="1">
      <c r="A26" s="46" t="s">
        <v>234</v>
      </c>
      <c r="B26" s="59" t="s">
        <v>235</v>
      </c>
      <c r="C26" s="63">
        <v>10</v>
      </c>
      <c r="D26" s="63">
        <v>10</v>
      </c>
    </row>
    <row r="27" spans="1:4" ht="12.4" customHeight="1">
      <c r="A27" s="46" t="s">
        <v>203</v>
      </c>
      <c r="B27" s="59" t="s">
        <v>204</v>
      </c>
      <c r="C27" s="63">
        <v>2.11</v>
      </c>
      <c r="D27" s="63">
        <v>2.11</v>
      </c>
    </row>
    <row r="28" spans="1:4" ht="12.4" customHeight="1">
      <c r="A28" s="46" t="s">
        <v>283</v>
      </c>
      <c r="B28" s="59" t="s">
        <v>284</v>
      </c>
      <c r="C28" s="63">
        <v>5.99</v>
      </c>
      <c r="D28" s="63">
        <v>5.99</v>
      </c>
    </row>
    <row r="29" spans="1:4" ht="12.4" customHeight="1">
      <c r="A29" s="74" t="s">
        <v>41</v>
      </c>
      <c r="B29" s="74" t="s">
        <v>20</v>
      </c>
      <c r="C29" s="74" t="s">
        <v>93</v>
      </c>
      <c r="D29" s="74" t="s">
        <v>19</v>
      </c>
    </row>
    <row r="30" spans="1:4" ht="12.4" customHeight="1">
      <c r="A30" s="234" t="s">
        <v>29</v>
      </c>
      <c r="B30" s="235"/>
      <c r="C30" s="235"/>
      <c r="D30" s="236"/>
    </row>
    <row r="31" spans="1:4" ht="12.4" customHeight="1">
      <c r="A31" s="46" t="s">
        <v>164</v>
      </c>
      <c r="B31" s="59" t="s">
        <v>165</v>
      </c>
      <c r="C31" s="121">
        <v>0.1</v>
      </c>
      <c r="D31" s="121">
        <v>0.1</v>
      </c>
    </row>
    <row r="32" spans="1:4" ht="12.4" customHeight="1">
      <c r="A32" s="46" t="s">
        <v>237</v>
      </c>
      <c r="B32" s="59" t="s">
        <v>236</v>
      </c>
      <c r="C32" s="121">
        <v>0.2</v>
      </c>
      <c r="D32" s="121">
        <v>0.2</v>
      </c>
    </row>
    <row r="33" spans="1:4" ht="12.4" customHeight="1">
      <c r="A33" s="46" t="s">
        <v>177</v>
      </c>
      <c r="B33" s="59" t="s">
        <v>176</v>
      </c>
      <c r="C33" s="121">
        <v>0.31</v>
      </c>
      <c r="D33" s="121">
        <v>0.31</v>
      </c>
    </row>
    <row r="34" spans="1:4" ht="12.4" customHeight="1">
      <c r="A34" s="46" t="s">
        <v>305</v>
      </c>
      <c r="B34" s="59" t="s">
        <v>306</v>
      </c>
      <c r="C34" s="121">
        <v>1</v>
      </c>
      <c r="D34" s="121">
        <v>1</v>
      </c>
    </row>
    <row r="35" spans="1:4" ht="12.4" customHeight="1">
      <c r="A35" s="46" t="s">
        <v>276</v>
      </c>
      <c r="B35" s="59" t="s">
        <v>277</v>
      </c>
      <c r="C35" s="121">
        <v>0.11</v>
      </c>
      <c r="D35" s="121">
        <v>0.11</v>
      </c>
    </row>
    <row r="36" spans="1:4" ht="12.4" customHeight="1">
      <c r="A36" s="46" t="s">
        <v>303</v>
      </c>
      <c r="B36" s="59" t="s">
        <v>304</v>
      </c>
      <c r="C36" s="121">
        <v>1.05</v>
      </c>
      <c r="D36" s="121">
        <v>1.05</v>
      </c>
    </row>
    <row r="37" spans="1:4" ht="12.4" customHeight="1">
      <c r="A37" s="46" t="s">
        <v>299</v>
      </c>
      <c r="B37" s="59" t="s">
        <v>300</v>
      </c>
      <c r="C37" s="86">
        <v>0.85</v>
      </c>
      <c r="D37" s="81">
        <v>0.85</v>
      </c>
    </row>
    <row r="38" spans="1:4" ht="12.4" customHeight="1">
      <c r="A38" s="46" t="s">
        <v>181</v>
      </c>
      <c r="B38" s="59" t="s">
        <v>182</v>
      </c>
      <c r="C38" s="86">
        <v>0.25</v>
      </c>
      <c r="D38" s="81">
        <v>0.25</v>
      </c>
    </row>
    <row r="39" spans="1:4" ht="12.4" customHeight="1">
      <c r="A39" s="46" t="s">
        <v>139</v>
      </c>
      <c r="B39" s="59" t="s">
        <v>138</v>
      </c>
      <c r="C39" s="86">
        <v>1</v>
      </c>
      <c r="D39" s="86">
        <v>1</v>
      </c>
    </row>
    <row r="40" spans="1:4" ht="12.4" customHeight="1">
      <c r="A40" s="46" t="s">
        <v>281</v>
      </c>
      <c r="B40" s="59" t="s">
        <v>282</v>
      </c>
      <c r="C40" s="86">
        <v>1</v>
      </c>
      <c r="D40" s="94">
        <v>1</v>
      </c>
    </row>
    <row r="41" spans="1:4" ht="12.4" customHeight="1">
      <c r="A41" s="46" t="s">
        <v>101</v>
      </c>
      <c r="B41" s="59" t="s">
        <v>102</v>
      </c>
      <c r="C41" s="86">
        <v>0.05</v>
      </c>
      <c r="D41" s="86">
        <v>0.05</v>
      </c>
    </row>
    <row r="42" spans="1:4" ht="12.4" customHeight="1">
      <c r="A42" s="89" t="s">
        <v>252</v>
      </c>
      <c r="B42" s="90" t="s">
        <v>253</v>
      </c>
      <c r="C42" s="86">
        <v>1</v>
      </c>
      <c r="D42" s="86">
        <v>1</v>
      </c>
    </row>
    <row r="43" spans="1:4" ht="12.4" customHeight="1">
      <c r="A43" s="46" t="s">
        <v>105</v>
      </c>
      <c r="B43" s="59" t="s">
        <v>106</v>
      </c>
      <c r="C43" s="86">
        <v>0.09</v>
      </c>
      <c r="D43" s="86">
        <v>0.09</v>
      </c>
    </row>
    <row r="44" spans="1:4" ht="12.4" customHeight="1">
      <c r="A44" s="46" t="s">
        <v>218</v>
      </c>
      <c r="B44" s="59" t="s">
        <v>219</v>
      </c>
      <c r="C44" s="86">
        <v>0.75</v>
      </c>
      <c r="D44" s="86">
        <v>0.75</v>
      </c>
    </row>
    <row r="45" spans="1:4" ht="12.4" customHeight="1">
      <c r="A45" s="46" t="s">
        <v>168</v>
      </c>
      <c r="B45" s="59" t="s">
        <v>169</v>
      </c>
      <c r="C45" s="86">
        <v>1</v>
      </c>
      <c r="D45" s="86">
        <v>1</v>
      </c>
    </row>
    <row r="46" spans="1:4" ht="12.4" customHeight="1">
      <c r="A46" s="46" t="s">
        <v>103</v>
      </c>
      <c r="B46" s="59" t="s">
        <v>104</v>
      </c>
      <c r="C46" s="86">
        <v>0.94</v>
      </c>
      <c r="D46" s="86">
        <v>0.94</v>
      </c>
    </row>
    <row r="47" spans="1:4" ht="12.4" customHeight="1">
      <c r="A47" s="87" t="s">
        <v>244</v>
      </c>
      <c r="B47" s="88" t="s">
        <v>245</v>
      </c>
      <c r="C47" s="86">
        <v>1</v>
      </c>
      <c r="D47" s="86">
        <v>1</v>
      </c>
    </row>
    <row r="48" spans="1:4" ht="12.4" customHeight="1">
      <c r="A48" s="234" t="s">
        <v>180</v>
      </c>
      <c r="B48" s="235"/>
      <c r="C48" s="235"/>
      <c r="D48" s="236"/>
    </row>
    <row r="49" spans="1:4" ht="12.4" customHeight="1">
      <c r="A49" s="46" t="s">
        <v>179</v>
      </c>
      <c r="B49" s="59" t="s">
        <v>178</v>
      </c>
      <c r="C49" s="81">
        <v>1.2</v>
      </c>
      <c r="D49" s="81">
        <v>1.2</v>
      </c>
    </row>
    <row r="50" spans="1:4" ht="12.4" customHeight="1">
      <c r="A50" s="46" t="s">
        <v>302</v>
      </c>
      <c r="B50" s="59" t="s">
        <v>301</v>
      </c>
      <c r="C50" s="81">
        <v>0.69</v>
      </c>
      <c r="D50" s="81">
        <v>0.69</v>
      </c>
    </row>
    <row r="51" spans="1:4" ht="12.4" customHeight="1">
      <c r="A51" s="234" t="s">
        <v>94</v>
      </c>
      <c r="B51" s="235" t="s">
        <v>94</v>
      </c>
      <c r="C51" s="235"/>
      <c r="D51" s="236"/>
    </row>
    <row r="52" spans="1:4" ht="12.4" customHeight="1">
      <c r="A52" s="46" t="s">
        <v>269</v>
      </c>
      <c r="B52" s="59" t="s">
        <v>270</v>
      </c>
      <c r="C52" s="81">
        <v>4.75</v>
      </c>
      <c r="D52" s="81">
        <v>4.75</v>
      </c>
    </row>
    <row r="53" spans="1:4" ht="12.4" customHeight="1">
      <c r="A53" s="46" t="s">
        <v>265</v>
      </c>
      <c r="B53" s="59" t="s">
        <v>266</v>
      </c>
      <c r="C53" s="81">
        <v>0.85</v>
      </c>
      <c r="D53" s="81">
        <v>0.85</v>
      </c>
    </row>
    <row r="54" spans="1:4" ht="12.4" customHeight="1">
      <c r="A54" s="234" t="s">
        <v>84</v>
      </c>
      <c r="B54" s="235"/>
      <c r="C54" s="235"/>
      <c r="D54" s="236"/>
    </row>
    <row r="55" spans="1:4" ht="12.4" customHeight="1">
      <c r="A55" s="46" t="s">
        <v>88</v>
      </c>
      <c r="B55" s="59" t="s">
        <v>37</v>
      </c>
      <c r="C55" s="86">
        <v>0.86</v>
      </c>
      <c r="D55" s="86">
        <v>0.86</v>
      </c>
    </row>
    <row r="56" spans="1:4" ht="12.4" customHeight="1">
      <c r="A56" s="46" t="s">
        <v>314</v>
      </c>
      <c r="B56" s="59" t="s">
        <v>313</v>
      </c>
      <c r="C56" s="86">
        <v>2.86</v>
      </c>
      <c r="D56" s="86">
        <v>2.86</v>
      </c>
    </row>
    <row r="57" spans="1:4" ht="12.4" customHeight="1">
      <c r="A57" s="76" t="s">
        <v>158</v>
      </c>
      <c r="B57" s="77" t="s">
        <v>159</v>
      </c>
      <c r="C57" s="86">
        <v>100</v>
      </c>
      <c r="D57" s="86">
        <v>100</v>
      </c>
    </row>
    <row r="58" spans="1:4" ht="12.4" customHeight="1">
      <c r="A58" s="234" t="s">
        <v>83</v>
      </c>
      <c r="B58" s="235"/>
      <c r="C58" s="235"/>
      <c r="D58" s="236"/>
    </row>
    <row r="59" spans="1:4" ht="12.4" customHeight="1">
      <c r="A59" s="46" t="s">
        <v>141</v>
      </c>
      <c r="B59" s="68" t="s">
        <v>142</v>
      </c>
      <c r="C59" s="63">
        <v>1</v>
      </c>
      <c r="D59" s="75">
        <v>1</v>
      </c>
    </row>
    <row r="60" spans="1:4" ht="12.4" customHeight="1">
      <c r="A60" s="231" t="s">
        <v>85</v>
      </c>
      <c r="B60" s="232"/>
      <c r="C60" s="232"/>
      <c r="D60" s="233"/>
    </row>
    <row r="61" spans="1:4" ht="12.4" customHeight="1">
      <c r="A61" s="46" t="s">
        <v>107</v>
      </c>
      <c r="B61" s="68" t="s">
        <v>108</v>
      </c>
      <c r="C61" s="63" t="s">
        <v>109</v>
      </c>
      <c r="D61" s="63" t="s">
        <v>109</v>
      </c>
    </row>
    <row r="62" spans="1:4" ht="12.4" customHeight="1">
      <c r="A62" s="74" t="s">
        <v>41</v>
      </c>
      <c r="B62" s="74" t="s">
        <v>20</v>
      </c>
      <c r="C62" s="74" t="s">
        <v>93</v>
      </c>
      <c r="D62" s="74" t="s">
        <v>19</v>
      </c>
    </row>
    <row r="63" spans="1:4" ht="12.4" customHeight="1">
      <c r="A63" s="237" t="s">
        <v>29</v>
      </c>
      <c r="B63" s="238"/>
      <c r="C63" s="238"/>
      <c r="D63" s="239"/>
    </row>
    <row r="64" spans="1:4" ht="12.4" customHeight="1">
      <c r="A64" s="127" t="s">
        <v>311</v>
      </c>
      <c r="B64" s="128" t="s">
        <v>312</v>
      </c>
      <c r="C64" s="121">
        <v>1</v>
      </c>
      <c r="D64" s="121">
        <v>1</v>
      </c>
    </row>
    <row r="65" spans="1:4" ht="12.4" customHeight="1">
      <c r="A65" s="234" t="s">
        <v>83</v>
      </c>
      <c r="B65" s="235"/>
      <c r="C65" s="235"/>
      <c r="D65" s="236"/>
    </row>
    <row r="66" spans="1:4" ht="12.4" customHeight="1">
      <c r="A66" s="101" t="s">
        <v>86</v>
      </c>
      <c r="B66" s="102" t="s">
        <v>42</v>
      </c>
      <c r="C66" s="94">
        <v>1.74</v>
      </c>
      <c r="D66" s="121">
        <v>1.74</v>
      </c>
    </row>
    <row r="67" spans="1:4" ht="12.4" customHeight="1">
      <c r="A67" s="234" t="s">
        <v>84</v>
      </c>
      <c r="B67" s="235"/>
      <c r="C67" s="235"/>
      <c r="D67" s="236"/>
    </row>
    <row r="68" spans="1:4" ht="12.4" customHeight="1">
      <c r="A68" s="101" t="s">
        <v>280</v>
      </c>
      <c r="B68" s="102" t="s">
        <v>279</v>
      </c>
      <c r="C68" s="94">
        <v>2.5099999999999998</v>
      </c>
      <c r="D68" s="94">
        <v>2.5099999999999998</v>
      </c>
    </row>
    <row r="69" spans="1:4" ht="12.4" customHeight="1">
      <c r="A69" s="101" t="s">
        <v>110</v>
      </c>
      <c r="B69" s="102" t="s">
        <v>111</v>
      </c>
      <c r="C69" s="94">
        <v>1.3</v>
      </c>
      <c r="D69" s="95">
        <v>1.3</v>
      </c>
    </row>
  </sheetData>
  <mergeCells count="16">
    <mergeCell ref="A67:D67"/>
    <mergeCell ref="A15:D15"/>
    <mergeCell ref="A48:D48"/>
    <mergeCell ref="A60:D60"/>
    <mergeCell ref="A54:D54"/>
    <mergeCell ref="A58:D58"/>
    <mergeCell ref="A63:D63"/>
    <mergeCell ref="A65:D65"/>
    <mergeCell ref="A51:D51"/>
    <mergeCell ref="A1:D1"/>
    <mergeCell ref="A3:D3"/>
    <mergeCell ref="A25:D25"/>
    <mergeCell ref="A30:D30"/>
    <mergeCell ref="A21:D21"/>
    <mergeCell ref="A12:D12"/>
    <mergeCell ref="A17:D1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F33"/>
  <sheetViews>
    <sheetView workbookViewId="0">
      <selection activeCell="A16" sqref="A16:XFD16"/>
    </sheetView>
  </sheetViews>
  <sheetFormatPr defaultRowHeight="15.75"/>
  <cols>
    <col min="1" max="1" width="3" style="131" customWidth="1"/>
    <col min="2" max="2" width="35.140625" style="131" customWidth="1"/>
    <col min="3" max="3" width="8.7109375" style="132" customWidth="1"/>
    <col min="4" max="4" width="22.140625" style="133" customWidth="1"/>
    <col min="5" max="5" width="19.28515625" style="134" customWidth="1"/>
    <col min="6" max="6" width="17.7109375" style="134" customWidth="1"/>
    <col min="7" max="207" width="9.140625" style="131"/>
    <col min="208" max="208" width="3" style="131" customWidth="1"/>
    <col min="209" max="209" width="35.140625" style="131" customWidth="1"/>
    <col min="210" max="210" width="8.7109375" style="131" customWidth="1"/>
    <col min="211" max="211" width="22.140625" style="131" customWidth="1"/>
    <col min="212" max="212" width="19.28515625" style="131" customWidth="1"/>
    <col min="213" max="213" width="17.7109375" style="131" customWidth="1"/>
    <col min="214" max="214" width="10.85546875" style="131" bestFit="1" customWidth="1"/>
    <col min="215" max="215" width="9.85546875" style="131" bestFit="1" customWidth="1"/>
    <col min="216" max="216" width="11.85546875" style="131" bestFit="1" customWidth="1"/>
    <col min="217" max="463" width="9.140625" style="131"/>
    <col min="464" max="464" width="3" style="131" customWidth="1"/>
    <col min="465" max="465" width="35.140625" style="131" customWidth="1"/>
    <col min="466" max="466" width="8.7109375" style="131" customWidth="1"/>
    <col min="467" max="467" width="22.140625" style="131" customWidth="1"/>
    <col min="468" max="468" width="19.28515625" style="131" customWidth="1"/>
    <col min="469" max="469" width="17.7109375" style="131" customWidth="1"/>
    <col min="470" max="470" width="10.85546875" style="131" bestFit="1" customWidth="1"/>
    <col min="471" max="471" width="9.85546875" style="131" bestFit="1" customWidth="1"/>
    <col min="472" max="472" width="11.85546875" style="131" bestFit="1" customWidth="1"/>
    <col min="473" max="719" width="9.140625" style="131"/>
    <col min="720" max="720" width="3" style="131" customWidth="1"/>
    <col min="721" max="721" width="35.140625" style="131" customWidth="1"/>
    <col min="722" max="722" width="8.7109375" style="131" customWidth="1"/>
    <col min="723" max="723" width="22.140625" style="131" customWidth="1"/>
    <col min="724" max="724" width="19.28515625" style="131" customWidth="1"/>
    <col min="725" max="725" width="17.7109375" style="131" customWidth="1"/>
    <col min="726" max="726" width="10.85546875" style="131" bestFit="1" customWidth="1"/>
    <col min="727" max="727" width="9.85546875" style="131" bestFit="1" customWidth="1"/>
    <col min="728" max="728" width="11.85546875" style="131" bestFit="1" customWidth="1"/>
    <col min="729" max="975" width="9.140625" style="131"/>
    <col min="976" max="976" width="3" style="131" customWidth="1"/>
    <col min="977" max="977" width="35.140625" style="131" customWidth="1"/>
    <col min="978" max="978" width="8.7109375" style="131" customWidth="1"/>
    <col min="979" max="979" width="22.140625" style="131" customWidth="1"/>
    <col min="980" max="980" width="19.28515625" style="131" customWidth="1"/>
    <col min="981" max="981" width="17.7109375" style="131" customWidth="1"/>
    <col min="982" max="982" width="10.85546875" style="131" bestFit="1" customWidth="1"/>
    <col min="983" max="983" width="9.85546875" style="131" bestFit="1" customWidth="1"/>
    <col min="984" max="984" width="11.85546875" style="131" bestFit="1" customWidth="1"/>
    <col min="985" max="1231" width="9.140625" style="131"/>
    <col min="1232" max="1232" width="3" style="131" customWidth="1"/>
    <col min="1233" max="1233" width="35.140625" style="131" customWidth="1"/>
    <col min="1234" max="1234" width="8.7109375" style="131" customWidth="1"/>
    <col min="1235" max="1235" width="22.140625" style="131" customWidth="1"/>
    <col min="1236" max="1236" width="19.28515625" style="131" customWidth="1"/>
    <col min="1237" max="1237" width="17.7109375" style="131" customWidth="1"/>
    <col min="1238" max="1238" width="10.85546875" style="131" bestFit="1" customWidth="1"/>
    <col min="1239" max="1239" width="9.85546875" style="131" bestFit="1" customWidth="1"/>
    <col min="1240" max="1240" width="11.85546875" style="131" bestFit="1" customWidth="1"/>
    <col min="1241" max="1487" width="9.140625" style="131"/>
    <col min="1488" max="1488" width="3" style="131" customWidth="1"/>
    <col min="1489" max="1489" width="35.140625" style="131" customWidth="1"/>
    <col min="1490" max="1490" width="8.7109375" style="131" customWidth="1"/>
    <col min="1491" max="1491" width="22.140625" style="131" customWidth="1"/>
    <col min="1492" max="1492" width="19.28515625" style="131" customWidth="1"/>
    <col min="1493" max="1493" width="17.7109375" style="131" customWidth="1"/>
    <col min="1494" max="1494" width="10.85546875" style="131" bestFit="1" customWidth="1"/>
    <col min="1495" max="1495" width="9.85546875" style="131" bestFit="1" customWidth="1"/>
    <col min="1496" max="1496" width="11.85546875" style="131" bestFit="1" customWidth="1"/>
    <col min="1497" max="1743" width="9.140625" style="131"/>
    <col min="1744" max="1744" width="3" style="131" customWidth="1"/>
    <col min="1745" max="1745" width="35.140625" style="131" customWidth="1"/>
    <col min="1746" max="1746" width="8.7109375" style="131" customWidth="1"/>
    <col min="1747" max="1747" width="22.140625" style="131" customWidth="1"/>
    <col min="1748" max="1748" width="19.28515625" style="131" customWidth="1"/>
    <col min="1749" max="1749" width="17.7109375" style="131" customWidth="1"/>
    <col min="1750" max="1750" width="10.85546875" style="131" bestFit="1" customWidth="1"/>
    <col min="1751" max="1751" width="9.85546875" style="131" bestFit="1" customWidth="1"/>
    <col min="1752" max="1752" width="11.85546875" style="131" bestFit="1" customWidth="1"/>
    <col min="1753" max="1999" width="9.140625" style="131"/>
    <col min="2000" max="2000" width="3" style="131" customWidth="1"/>
    <col min="2001" max="2001" width="35.140625" style="131" customWidth="1"/>
    <col min="2002" max="2002" width="8.7109375" style="131" customWidth="1"/>
    <col min="2003" max="2003" width="22.140625" style="131" customWidth="1"/>
    <col min="2004" max="2004" width="19.28515625" style="131" customWidth="1"/>
    <col min="2005" max="2005" width="17.7109375" style="131" customWidth="1"/>
    <col min="2006" max="2006" width="10.85546875" style="131" bestFit="1" customWidth="1"/>
    <col min="2007" max="2007" width="9.85546875" style="131" bestFit="1" customWidth="1"/>
    <col min="2008" max="2008" width="11.85546875" style="131" bestFit="1" customWidth="1"/>
    <col min="2009" max="2255" width="9.140625" style="131"/>
    <col min="2256" max="2256" width="3" style="131" customWidth="1"/>
    <col min="2257" max="2257" width="35.140625" style="131" customWidth="1"/>
    <col min="2258" max="2258" width="8.7109375" style="131" customWidth="1"/>
    <col min="2259" max="2259" width="22.140625" style="131" customWidth="1"/>
    <col min="2260" max="2260" width="19.28515625" style="131" customWidth="1"/>
    <col min="2261" max="2261" width="17.7109375" style="131" customWidth="1"/>
    <col min="2262" max="2262" width="10.85546875" style="131" bestFit="1" customWidth="1"/>
    <col min="2263" max="2263" width="9.85546875" style="131" bestFit="1" customWidth="1"/>
    <col min="2264" max="2264" width="11.85546875" style="131" bestFit="1" customWidth="1"/>
    <col min="2265" max="2511" width="9.140625" style="131"/>
    <col min="2512" max="2512" width="3" style="131" customWidth="1"/>
    <col min="2513" max="2513" width="35.140625" style="131" customWidth="1"/>
    <col min="2514" max="2514" width="8.7109375" style="131" customWidth="1"/>
    <col min="2515" max="2515" width="22.140625" style="131" customWidth="1"/>
    <col min="2516" max="2516" width="19.28515625" style="131" customWidth="1"/>
    <col min="2517" max="2517" width="17.7109375" style="131" customWidth="1"/>
    <col min="2518" max="2518" width="10.85546875" style="131" bestFit="1" customWidth="1"/>
    <col min="2519" max="2519" width="9.85546875" style="131" bestFit="1" customWidth="1"/>
    <col min="2520" max="2520" width="11.85546875" style="131" bestFit="1" customWidth="1"/>
    <col min="2521" max="2767" width="9.140625" style="131"/>
    <col min="2768" max="2768" width="3" style="131" customWidth="1"/>
    <col min="2769" max="2769" width="35.140625" style="131" customWidth="1"/>
    <col min="2770" max="2770" width="8.7109375" style="131" customWidth="1"/>
    <col min="2771" max="2771" width="22.140625" style="131" customWidth="1"/>
    <col min="2772" max="2772" width="19.28515625" style="131" customWidth="1"/>
    <col min="2773" max="2773" width="17.7109375" style="131" customWidth="1"/>
    <col min="2774" max="2774" width="10.85546875" style="131" bestFit="1" customWidth="1"/>
    <col min="2775" max="2775" width="9.85546875" style="131" bestFit="1" customWidth="1"/>
    <col min="2776" max="2776" width="11.85546875" style="131" bestFit="1" customWidth="1"/>
    <col min="2777" max="3023" width="9.140625" style="131"/>
    <col min="3024" max="3024" width="3" style="131" customWidth="1"/>
    <col min="3025" max="3025" width="35.140625" style="131" customWidth="1"/>
    <col min="3026" max="3026" width="8.7109375" style="131" customWidth="1"/>
    <col min="3027" max="3027" width="22.140625" style="131" customWidth="1"/>
    <col min="3028" max="3028" width="19.28515625" style="131" customWidth="1"/>
    <col min="3029" max="3029" width="17.7109375" style="131" customWidth="1"/>
    <col min="3030" max="3030" width="10.85546875" style="131" bestFit="1" customWidth="1"/>
    <col min="3031" max="3031" width="9.85546875" style="131" bestFit="1" customWidth="1"/>
    <col min="3032" max="3032" width="11.85546875" style="131" bestFit="1" customWidth="1"/>
    <col min="3033" max="3279" width="9.140625" style="131"/>
    <col min="3280" max="3280" width="3" style="131" customWidth="1"/>
    <col min="3281" max="3281" width="35.140625" style="131" customWidth="1"/>
    <col min="3282" max="3282" width="8.7109375" style="131" customWidth="1"/>
    <col min="3283" max="3283" width="22.140625" style="131" customWidth="1"/>
    <col min="3284" max="3284" width="19.28515625" style="131" customWidth="1"/>
    <col min="3285" max="3285" width="17.7109375" style="131" customWidth="1"/>
    <col min="3286" max="3286" width="10.85546875" style="131" bestFit="1" customWidth="1"/>
    <col min="3287" max="3287" width="9.85546875" style="131" bestFit="1" customWidth="1"/>
    <col min="3288" max="3288" width="11.85546875" style="131" bestFit="1" customWidth="1"/>
    <col min="3289" max="3535" width="9.140625" style="131"/>
    <col min="3536" max="3536" width="3" style="131" customWidth="1"/>
    <col min="3537" max="3537" width="35.140625" style="131" customWidth="1"/>
    <col min="3538" max="3538" width="8.7109375" style="131" customWidth="1"/>
    <col min="3539" max="3539" width="22.140625" style="131" customWidth="1"/>
    <col min="3540" max="3540" width="19.28515625" style="131" customWidth="1"/>
    <col min="3541" max="3541" width="17.7109375" style="131" customWidth="1"/>
    <col min="3542" max="3542" width="10.85546875" style="131" bestFit="1" customWidth="1"/>
    <col min="3543" max="3543" width="9.85546875" style="131" bestFit="1" customWidth="1"/>
    <col min="3544" max="3544" width="11.85546875" style="131" bestFit="1" customWidth="1"/>
    <col min="3545" max="3791" width="9.140625" style="131"/>
    <col min="3792" max="3792" width="3" style="131" customWidth="1"/>
    <col min="3793" max="3793" width="35.140625" style="131" customWidth="1"/>
    <col min="3794" max="3794" width="8.7109375" style="131" customWidth="1"/>
    <col min="3795" max="3795" width="22.140625" style="131" customWidth="1"/>
    <col min="3796" max="3796" width="19.28515625" style="131" customWidth="1"/>
    <col min="3797" max="3797" width="17.7109375" style="131" customWidth="1"/>
    <col min="3798" max="3798" width="10.85546875" style="131" bestFit="1" customWidth="1"/>
    <col min="3799" max="3799" width="9.85546875" style="131" bestFit="1" customWidth="1"/>
    <col min="3800" max="3800" width="11.85546875" style="131" bestFit="1" customWidth="1"/>
    <col min="3801" max="4047" width="9.140625" style="131"/>
    <col min="4048" max="4048" width="3" style="131" customWidth="1"/>
    <col min="4049" max="4049" width="35.140625" style="131" customWidth="1"/>
    <col min="4050" max="4050" width="8.7109375" style="131" customWidth="1"/>
    <col min="4051" max="4051" width="22.140625" style="131" customWidth="1"/>
    <col min="4052" max="4052" width="19.28515625" style="131" customWidth="1"/>
    <col min="4053" max="4053" width="17.7109375" style="131" customWidth="1"/>
    <col min="4054" max="4054" width="10.85546875" style="131" bestFit="1" customWidth="1"/>
    <col min="4055" max="4055" width="9.85546875" style="131" bestFit="1" customWidth="1"/>
    <col min="4056" max="4056" width="11.85546875" style="131" bestFit="1" customWidth="1"/>
    <col min="4057" max="4303" width="9.140625" style="131"/>
    <col min="4304" max="4304" width="3" style="131" customWidth="1"/>
    <col min="4305" max="4305" width="35.140625" style="131" customWidth="1"/>
    <col min="4306" max="4306" width="8.7109375" style="131" customWidth="1"/>
    <col min="4307" max="4307" width="22.140625" style="131" customWidth="1"/>
    <col min="4308" max="4308" width="19.28515625" style="131" customWidth="1"/>
    <col min="4309" max="4309" width="17.7109375" style="131" customWidth="1"/>
    <col min="4310" max="4310" width="10.85546875" style="131" bestFit="1" customWidth="1"/>
    <col min="4311" max="4311" width="9.85546875" style="131" bestFit="1" customWidth="1"/>
    <col min="4312" max="4312" width="11.85546875" style="131" bestFit="1" customWidth="1"/>
    <col min="4313" max="4559" width="9.140625" style="131"/>
    <col min="4560" max="4560" width="3" style="131" customWidth="1"/>
    <col min="4561" max="4561" width="35.140625" style="131" customWidth="1"/>
    <col min="4562" max="4562" width="8.7109375" style="131" customWidth="1"/>
    <col min="4563" max="4563" width="22.140625" style="131" customWidth="1"/>
    <col min="4564" max="4564" width="19.28515625" style="131" customWidth="1"/>
    <col min="4565" max="4565" width="17.7109375" style="131" customWidth="1"/>
    <col min="4566" max="4566" width="10.85546875" style="131" bestFit="1" customWidth="1"/>
    <col min="4567" max="4567" width="9.85546875" style="131" bestFit="1" customWidth="1"/>
    <col min="4568" max="4568" width="11.85546875" style="131" bestFit="1" customWidth="1"/>
    <col min="4569" max="4815" width="9.140625" style="131"/>
    <col min="4816" max="4816" width="3" style="131" customWidth="1"/>
    <col min="4817" max="4817" width="35.140625" style="131" customWidth="1"/>
    <col min="4818" max="4818" width="8.7109375" style="131" customWidth="1"/>
    <col min="4819" max="4819" width="22.140625" style="131" customWidth="1"/>
    <col min="4820" max="4820" width="19.28515625" style="131" customWidth="1"/>
    <col min="4821" max="4821" width="17.7109375" style="131" customWidth="1"/>
    <col min="4822" max="4822" width="10.85546875" style="131" bestFit="1" customWidth="1"/>
    <col min="4823" max="4823" width="9.85546875" style="131" bestFit="1" customWidth="1"/>
    <col min="4824" max="4824" width="11.85546875" style="131" bestFit="1" customWidth="1"/>
    <col min="4825" max="5071" width="9.140625" style="131"/>
    <col min="5072" max="5072" width="3" style="131" customWidth="1"/>
    <col min="5073" max="5073" width="35.140625" style="131" customWidth="1"/>
    <col min="5074" max="5074" width="8.7109375" style="131" customWidth="1"/>
    <col min="5075" max="5075" width="22.140625" style="131" customWidth="1"/>
    <col min="5076" max="5076" width="19.28515625" style="131" customWidth="1"/>
    <col min="5077" max="5077" width="17.7109375" style="131" customWidth="1"/>
    <col min="5078" max="5078" width="10.85546875" style="131" bestFit="1" customWidth="1"/>
    <col min="5079" max="5079" width="9.85546875" style="131" bestFit="1" customWidth="1"/>
    <col min="5080" max="5080" width="11.85546875" style="131" bestFit="1" customWidth="1"/>
    <col min="5081" max="5327" width="9.140625" style="131"/>
    <col min="5328" max="5328" width="3" style="131" customWidth="1"/>
    <col min="5329" max="5329" width="35.140625" style="131" customWidth="1"/>
    <col min="5330" max="5330" width="8.7109375" style="131" customWidth="1"/>
    <col min="5331" max="5331" width="22.140625" style="131" customWidth="1"/>
    <col min="5332" max="5332" width="19.28515625" style="131" customWidth="1"/>
    <col min="5333" max="5333" width="17.7109375" style="131" customWidth="1"/>
    <col min="5334" max="5334" width="10.85546875" style="131" bestFit="1" customWidth="1"/>
    <col min="5335" max="5335" width="9.85546875" style="131" bestFit="1" customWidth="1"/>
    <col min="5336" max="5336" width="11.85546875" style="131" bestFit="1" customWidth="1"/>
    <col min="5337" max="5583" width="9.140625" style="131"/>
    <col min="5584" max="5584" width="3" style="131" customWidth="1"/>
    <col min="5585" max="5585" width="35.140625" style="131" customWidth="1"/>
    <col min="5586" max="5586" width="8.7109375" style="131" customWidth="1"/>
    <col min="5587" max="5587" width="22.140625" style="131" customWidth="1"/>
    <col min="5588" max="5588" width="19.28515625" style="131" customWidth="1"/>
    <col min="5589" max="5589" width="17.7109375" style="131" customWidth="1"/>
    <col min="5590" max="5590" width="10.85546875" style="131" bestFit="1" customWidth="1"/>
    <col min="5591" max="5591" width="9.85546875" style="131" bestFit="1" customWidth="1"/>
    <col min="5592" max="5592" width="11.85546875" style="131" bestFit="1" customWidth="1"/>
    <col min="5593" max="5839" width="9.140625" style="131"/>
    <col min="5840" max="5840" width="3" style="131" customWidth="1"/>
    <col min="5841" max="5841" width="35.140625" style="131" customWidth="1"/>
    <col min="5842" max="5842" width="8.7109375" style="131" customWidth="1"/>
    <col min="5843" max="5843" width="22.140625" style="131" customWidth="1"/>
    <col min="5844" max="5844" width="19.28515625" style="131" customWidth="1"/>
    <col min="5845" max="5845" width="17.7109375" style="131" customWidth="1"/>
    <col min="5846" max="5846" width="10.85546875" style="131" bestFit="1" customWidth="1"/>
    <col min="5847" max="5847" width="9.85546875" style="131" bestFit="1" customWidth="1"/>
    <col min="5848" max="5848" width="11.85546875" style="131" bestFit="1" customWidth="1"/>
    <col min="5849" max="6095" width="9.140625" style="131"/>
    <col min="6096" max="6096" width="3" style="131" customWidth="1"/>
    <col min="6097" max="6097" width="35.140625" style="131" customWidth="1"/>
    <col min="6098" max="6098" width="8.7109375" style="131" customWidth="1"/>
    <col min="6099" max="6099" width="22.140625" style="131" customWidth="1"/>
    <col min="6100" max="6100" width="19.28515625" style="131" customWidth="1"/>
    <col min="6101" max="6101" width="17.7109375" style="131" customWidth="1"/>
    <col min="6102" max="6102" width="10.85546875" style="131" bestFit="1" customWidth="1"/>
    <col min="6103" max="6103" width="9.85546875" style="131" bestFit="1" customWidth="1"/>
    <col min="6104" max="6104" width="11.85546875" style="131" bestFit="1" customWidth="1"/>
    <col min="6105" max="6351" width="9.140625" style="131"/>
    <col min="6352" max="6352" width="3" style="131" customWidth="1"/>
    <col min="6353" max="6353" width="35.140625" style="131" customWidth="1"/>
    <col min="6354" max="6354" width="8.7109375" style="131" customWidth="1"/>
    <col min="6355" max="6355" width="22.140625" style="131" customWidth="1"/>
    <col min="6356" max="6356" width="19.28515625" style="131" customWidth="1"/>
    <col min="6357" max="6357" width="17.7109375" style="131" customWidth="1"/>
    <col min="6358" max="6358" width="10.85546875" style="131" bestFit="1" customWidth="1"/>
    <col min="6359" max="6359" width="9.85546875" style="131" bestFit="1" customWidth="1"/>
    <col min="6360" max="6360" width="11.85546875" style="131" bestFit="1" customWidth="1"/>
    <col min="6361" max="6607" width="9.140625" style="131"/>
    <col min="6608" max="6608" width="3" style="131" customWidth="1"/>
    <col min="6609" max="6609" width="35.140625" style="131" customWidth="1"/>
    <col min="6610" max="6610" width="8.7109375" style="131" customWidth="1"/>
    <col min="6611" max="6611" width="22.140625" style="131" customWidth="1"/>
    <col min="6612" max="6612" width="19.28515625" style="131" customWidth="1"/>
    <col min="6613" max="6613" width="17.7109375" style="131" customWidth="1"/>
    <col min="6614" max="6614" width="10.85546875" style="131" bestFit="1" customWidth="1"/>
    <col min="6615" max="6615" width="9.85546875" style="131" bestFit="1" customWidth="1"/>
    <col min="6616" max="6616" width="11.85546875" style="131" bestFit="1" customWidth="1"/>
    <col min="6617" max="6863" width="9.140625" style="131"/>
    <col min="6864" max="6864" width="3" style="131" customWidth="1"/>
    <col min="6865" max="6865" width="35.140625" style="131" customWidth="1"/>
    <col min="6866" max="6866" width="8.7109375" style="131" customWidth="1"/>
    <col min="6867" max="6867" width="22.140625" style="131" customWidth="1"/>
    <col min="6868" max="6868" width="19.28515625" style="131" customWidth="1"/>
    <col min="6869" max="6869" width="17.7109375" style="131" customWidth="1"/>
    <col min="6870" max="6870" width="10.85546875" style="131" bestFit="1" customWidth="1"/>
    <col min="6871" max="6871" width="9.85546875" style="131" bestFit="1" customWidth="1"/>
    <col min="6872" max="6872" width="11.85546875" style="131" bestFit="1" customWidth="1"/>
    <col min="6873" max="7119" width="9.140625" style="131"/>
    <col min="7120" max="7120" width="3" style="131" customWidth="1"/>
    <col min="7121" max="7121" width="35.140625" style="131" customWidth="1"/>
    <col min="7122" max="7122" width="8.7109375" style="131" customWidth="1"/>
    <col min="7123" max="7123" width="22.140625" style="131" customWidth="1"/>
    <col min="7124" max="7124" width="19.28515625" style="131" customWidth="1"/>
    <col min="7125" max="7125" width="17.7109375" style="131" customWidth="1"/>
    <col min="7126" max="7126" width="10.85546875" style="131" bestFit="1" customWidth="1"/>
    <col min="7127" max="7127" width="9.85546875" style="131" bestFit="1" customWidth="1"/>
    <col min="7128" max="7128" width="11.85546875" style="131" bestFit="1" customWidth="1"/>
    <col min="7129" max="7375" width="9.140625" style="131"/>
    <col min="7376" max="7376" width="3" style="131" customWidth="1"/>
    <col min="7377" max="7377" width="35.140625" style="131" customWidth="1"/>
    <col min="7378" max="7378" width="8.7109375" style="131" customWidth="1"/>
    <col min="7379" max="7379" width="22.140625" style="131" customWidth="1"/>
    <col min="7380" max="7380" width="19.28515625" style="131" customWidth="1"/>
    <col min="7381" max="7381" width="17.7109375" style="131" customWidth="1"/>
    <col min="7382" max="7382" width="10.85546875" style="131" bestFit="1" customWidth="1"/>
    <col min="7383" max="7383" width="9.85546875" style="131" bestFit="1" customWidth="1"/>
    <col min="7384" max="7384" width="11.85546875" style="131" bestFit="1" customWidth="1"/>
    <col min="7385" max="7631" width="9.140625" style="131"/>
    <col min="7632" max="7632" width="3" style="131" customWidth="1"/>
    <col min="7633" max="7633" width="35.140625" style="131" customWidth="1"/>
    <col min="7634" max="7634" width="8.7109375" style="131" customWidth="1"/>
    <col min="7635" max="7635" width="22.140625" style="131" customWidth="1"/>
    <col min="7636" max="7636" width="19.28515625" style="131" customWidth="1"/>
    <col min="7637" max="7637" width="17.7109375" style="131" customWidth="1"/>
    <col min="7638" max="7638" width="10.85546875" style="131" bestFit="1" customWidth="1"/>
    <col min="7639" max="7639" width="9.85546875" style="131" bestFit="1" customWidth="1"/>
    <col min="7640" max="7640" width="11.85546875" style="131" bestFit="1" customWidth="1"/>
    <col min="7641" max="7887" width="9.140625" style="131"/>
    <col min="7888" max="7888" width="3" style="131" customWidth="1"/>
    <col min="7889" max="7889" width="35.140625" style="131" customWidth="1"/>
    <col min="7890" max="7890" width="8.7109375" style="131" customWidth="1"/>
    <col min="7891" max="7891" width="22.140625" style="131" customWidth="1"/>
    <col min="7892" max="7892" width="19.28515625" style="131" customWidth="1"/>
    <col min="7893" max="7893" width="17.7109375" style="131" customWidth="1"/>
    <col min="7894" max="7894" width="10.85546875" style="131" bestFit="1" customWidth="1"/>
    <col min="7895" max="7895" width="9.85546875" style="131" bestFit="1" customWidth="1"/>
    <col min="7896" max="7896" width="11.85546875" style="131" bestFit="1" customWidth="1"/>
    <col min="7897" max="8143" width="9.140625" style="131"/>
    <col min="8144" max="8144" width="3" style="131" customWidth="1"/>
    <col min="8145" max="8145" width="35.140625" style="131" customWidth="1"/>
    <col min="8146" max="8146" width="8.7109375" style="131" customWidth="1"/>
    <col min="8147" max="8147" width="22.140625" style="131" customWidth="1"/>
    <col min="8148" max="8148" width="19.28515625" style="131" customWidth="1"/>
    <col min="8149" max="8149" width="17.7109375" style="131" customWidth="1"/>
    <col min="8150" max="8150" width="10.85546875" style="131" bestFit="1" customWidth="1"/>
    <col min="8151" max="8151" width="9.85546875" style="131" bestFit="1" customWidth="1"/>
    <col min="8152" max="8152" width="11.85546875" style="131" bestFit="1" customWidth="1"/>
    <col min="8153" max="8399" width="9.140625" style="131"/>
    <col min="8400" max="8400" width="3" style="131" customWidth="1"/>
    <col min="8401" max="8401" width="35.140625" style="131" customWidth="1"/>
    <col min="8402" max="8402" width="8.7109375" style="131" customWidth="1"/>
    <col min="8403" max="8403" width="22.140625" style="131" customWidth="1"/>
    <col min="8404" max="8404" width="19.28515625" style="131" customWidth="1"/>
    <col min="8405" max="8405" width="17.7109375" style="131" customWidth="1"/>
    <col min="8406" max="8406" width="10.85546875" style="131" bestFit="1" customWidth="1"/>
    <col min="8407" max="8407" width="9.85546875" style="131" bestFit="1" customWidth="1"/>
    <col min="8408" max="8408" width="11.85546875" style="131" bestFit="1" customWidth="1"/>
    <col min="8409" max="8655" width="9.140625" style="131"/>
    <col min="8656" max="8656" width="3" style="131" customWidth="1"/>
    <col min="8657" max="8657" width="35.140625" style="131" customWidth="1"/>
    <col min="8658" max="8658" width="8.7109375" style="131" customWidth="1"/>
    <col min="8659" max="8659" width="22.140625" style="131" customWidth="1"/>
    <col min="8660" max="8660" width="19.28515625" style="131" customWidth="1"/>
    <col min="8661" max="8661" width="17.7109375" style="131" customWidth="1"/>
    <col min="8662" max="8662" width="10.85546875" style="131" bestFit="1" customWidth="1"/>
    <col min="8663" max="8663" width="9.85546875" style="131" bestFit="1" customWidth="1"/>
    <col min="8664" max="8664" width="11.85546875" style="131" bestFit="1" customWidth="1"/>
    <col min="8665" max="8911" width="9.140625" style="131"/>
    <col min="8912" max="8912" width="3" style="131" customWidth="1"/>
    <col min="8913" max="8913" width="35.140625" style="131" customWidth="1"/>
    <col min="8914" max="8914" width="8.7109375" style="131" customWidth="1"/>
    <col min="8915" max="8915" width="22.140625" style="131" customWidth="1"/>
    <col min="8916" max="8916" width="19.28515625" style="131" customWidth="1"/>
    <col min="8917" max="8917" width="17.7109375" style="131" customWidth="1"/>
    <col min="8918" max="8918" width="10.85546875" style="131" bestFit="1" customWidth="1"/>
    <col min="8919" max="8919" width="9.85546875" style="131" bestFit="1" customWidth="1"/>
    <col min="8920" max="8920" width="11.85546875" style="131" bestFit="1" customWidth="1"/>
    <col min="8921" max="9167" width="9.140625" style="131"/>
    <col min="9168" max="9168" width="3" style="131" customWidth="1"/>
    <col min="9169" max="9169" width="35.140625" style="131" customWidth="1"/>
    <col min="9170" max="9170" width="8.7109375" style="131" customWidth="1"/>
    <col min="9171" max="9171" width="22.140625" style="131" customWidth="1"/>
    <col min="9172" max="9172" width="19.28515625" style="131" customWidth="1"/>
    <col min="9173" max="9173" width="17.7109375" style="131" customWidth="1"/>
    <col min="9174" max="9174" width="10.85546875" style="131" bestFit="1" customWidth="1"/>
    <col min="9175" max="9175" width="9.85546875" style="131" bestFit="1" customWidth="1"/>
    <col min="9176" max="9176" width="11.85546875" style="131" bestFit="1" customWidth="1"/>
    <col min="9177" max="9423" width="9.140625" style="131"/>
    <col min="9424" max="9424" width="3" style="131" customWidth="1"/>
    <col min="9425" max="9425" width="35.140625" style="131" customWidth="1"/>
    <col min="9426" max="9426" width="8.7109375" style="131" customWidth="1"/>
    <col min="9427" max="9427" width="22.140625" style="131" customWidth="1"/>
    <col min="9428" max="9428" width="19.28515625" style="131" customWidth="1"/>
    <col min="9429" max="9429" width="17.7109375" style="131" customWidth="1"/>
    <col min="9430" max="9430" width="10.85546875" style="131" bestFit="1" customWidth="1"/>
    <col min="9431" max="9431" width="9.85546875" style="131" bestFit="1" customWidth="1"/>
    <col min="9432" max="9432" width="11.85546875" style="131" bestFit="1" customWidth="1"/>
    <col min="9433" max="9679" width="9.140625" style="131"/>
    <col min="9680" max="9680" width="3" style="131" customWidth="1"/>
    <col min="9681" max="9681" width="35.140625" style="131" customWidth="1"/>
    <col min="9682" max="9682" width="8.7109375" style="131" customWidth="1"/>
    <col min="9683" max="9683" width="22.140625" style="131" customWidth="1"/>
    <col min="9684" max="9684" width="19.28515625" style="131" customWidth="1"/>
    <col min="9685" max="9685" width="17.7109375" style="131" customWidth="1"/>
    <col min="9686" max="9686" width="10.85546875" style="131" bestFit="1" customWidth="1"/>
    <col min="9687" max="9687" width="9.85546875" style="131" bestFit="1" customWidth="1"/>
    <col min="9688" max="9688" width="11.85546875" style="131" bestFit="1" customWidth="1"/>
    <col min="9689" max="9935" width="9.140625" style="131"/>
    <col min="9936" max="9936" width="3" style="131" customWidth="1"/>
    <col min="9937" max="9937" width="35.140625" style="131" customWidth="1"/>
    <col min="9938" max="9938" width="8.7109375" style="131" customWidth="1"/>
    <col min="9939" max="9939" width="22.140625" style="131" customWidth="1"/>
    <col min="9940" max="9940" width="19.28515625" style="131" customWidth="1"/>
    <col min="9941" max="9941" width="17.7109375" style="131" customWidth="1"/>
    <col min="9942" max="9942" width="10.85546875" style="131" bestFit="1" customWidth="1"/>
    <col min="9943" max="9943" width="9.85546875" style="131" bestFit="1" customWidth="1"/>
    <col min="9944" max="9944" width="11.85546875" style="131" bestFit="1" customWidth="1"/>
    <col min="9945" max="10191" width="9.140625" style="131"/>
    <col min="10192" max="10192" width="3" style="131" customWidth="1"/>
    <col min="10193" max="10193" width="35.140625" style="131" customWidth="1"/>
    <col min="10194" max="10194" width="8.7109375" style="131" customWidth="1"/>
    <col min="10195" max="10195" width="22.140625" style="131" customWidth="1"/>
    <col min="10196" max="10196" width="19.28515625" style="131" customWidth="1"/>
    <col min="10197" max="10197" width="17.7109375" style="131" customWidth="1"/>
    <col min="10198" max="10198" width="10.85546875" style="131" bestFit="1" customWidth="1"/>
    <col min="10199" max="10199" width="9.85546875" style="131" bestFit="1" customWidth="1"/>
    <col min="10200" max="10200" width="11.85546875" style="131" bestFit="1" customWidth="1"/>
    <col min="10201" max="10447" width="9.140625" style="131"/>
    <col min="10448" max="10448" width="3" style="131" customWidth="1"/>
    <col min="10449" max="10449" width="35.140625" style="131" customWidth="1"/>
    <col min="10450" max="10450" width="8.7109375" style="131" customWidth="1"/>
    <col min="10451" max="10451" width="22.140625" style="131" customWidth="1"/>
    <col min="10452" max="10452" width="19.28515625" style="131" customWidth="1"/>
    <col min="10453" max="10453" width="17.7109375" style="131" customWidth="1"/>
    <col min="10454" max="10454" width="10.85546875" style="131" bestFit="1" customWidth="1"/>
    <col min="10455" max="10455" width="9.85546875" style="131" bestFit="1" customWidth="1"/>
    <col min="10456" max="10456" width="11.85546875" style="131" bestFit="1" customWidth="1"/>
    <col min="10457" max="10703" width="9.140625" style="131"/>
    <col min="10704" max="10704" width="3" style="131" customWidth="1"/>
    <col min="10705" max="10705" width="35.140625" style="131" customWidth="1"/>
    <col min="10706" max="10706" width="8.7109375" style="131" customWidth="1"/>
    <col min="10707" max="10707" width="22.140625" style="131" customWidth="1"/>
    <col min="10708" max="10708" width="19.28515625" style="131" customWidth="1"/>
    <col min="10709" max="10709" width="17.7109375" style="131" customWidth="1"/>
    <col min="10710" max="10710" width="10.85546875" style="131" bestFit="1" customWidth="1"/>
    <col min="10711" max="10711" width="9.85546875" style="131" bestFit="1" customWidth="1"/>
    <col min="10712" max="10712" width="11.85546875" style="131" bestFit="1" customWidth="1"/>
    <col min="10713" max="10959" width="9.140625" style="131"/>
    <col min="10960" max="10960" width="3" style="131" customWidth="1"/>
    <col min="10961" max="10961" width="35.140625" style="131" customWidth="1"/>
    <col min="10962" max="10962" width="8.7109375" style="131" customWidth="1"/>
    <col min="10963" max="10963" width="22.140625" style="131" customWidth="1"/>
    <col min="10964" max="10964" width="19.28515625" style="131" customWidth="1"/>
    <col min="10965" max="10965" width="17.7109375" style="131" customWidth="1"/>
    <col min="10966" max="10966" width="10.85546875" style="131" bestFit="1" customWidth="1"/>
    <col min="10967" max="10967" width="9.85546875" style="131" bestFit="1" customWidth="1"/>
    <col min="10968" max="10968" width="11.85546875" style="131" bestFit="1" customWidth="1"/>
    <col min="10969" max="11215" width="9.140625" style="131"/>
    <col min="11216" max="11216" width="3" style="131" customWidth="1"/>
    <col min="11217" max="11217" width="35.140625" style="131" customWidth="1"/>
    <col min="11218" max="11218" width="8.7109375" style="131" customWidth="1"/>
    <col min="11219" max="11219" width="22.140625" style="131" customWidth="1"/>
    <col min="11220" max="11220" width="19.28515625" style="131" customWidth="1"/>
    <col min="11221" max="11221" width="17.7109375" style="131" customWidth="1"/>
    <col min="11222" max="11222" width="10.85546875" style="131" bestFit="1" customWidth="1"/>
    <col min="11223" max="11223" width="9.85546875" style="131" bestFit="1" customWidth="1"/>
    <col min="11224" max="11224" width="11.85546875" style="131" bestFit="1" customWidth="1"/>
    <col min="11225" max="11471" width="9.140625" style="131"/>
    <col min="11472" max="11472" width="3" style="131" customWidth="1"/>
    <col min="11473" max="11473" width="35.140625" style="131" customWidth="1"/>
    <col min="11474" max="11474" width="8.7109375" style="131" customWidth="1"/>
    <col min="11475" max="11475" width="22.140625" style="131" customWidth="1"/>
    <col min="11476" max="11476" width="19.28515625" style="131" customWidth="1"/>
    <col min="11477" max="11477" width="17.7109375" style="131" customWidth="1"/>
    <col min="11478" max="11478" width="10.85546875" style="131" bestFit="1" customWidth="1"/>
    <col min="11479" max="11479" width="9.85546875" style="131" bestFit="1" customWidth="1"/>
    <col min="11480" max="11480" width="11.85546875" style="131" bestFit="1" customWidth="1"/>
    <col min="11481" max="11727" width="9.140625" style="131"/>
    <col min="11728" max="11728" width="3" style="131" customWidth="1"/>
    <col min="11729" max="11729" width="35.140625" style="131" customWidth="1"/>
    <col min="11730" max="11730" width="8.7109375" style="131" customWidth="1"/>
    <col min="11731" max="11731" width="22.140625" style="131" customWidth="1"/>
    <col min="11732" max="11732" width="19.28515625" style="131" customWidth="1"/>
    <col min="11733" max="11733" width="17.7109375" style="131" customWidth="1"/>
    <col min="11734" max="11734" width="10.85546875" style="131" bestFit="1" customWidth="1"/>
    <col min="11735" max="11735" width="9.85546875" style="131" bestFit="1" customWidth="1"/>
    <col min="11736" max="11736" width="11.85546875" style="131" bestFit="1" customWidth="1"/>
    <col min="11737" max="11983" width="9.140625" style="131"/>
    <col min="11984" max="11984" width="3" style="131" customWidth="1"/>
    <col min="11985" max="11985" width="35.140625" style="131" customWidth="1"/>
    <col min="11986" max="11986" width="8.7109375" style="131" customWidth="1"/>
    <col min="11987" max="11987" width="22.140625" style="131" customWidth="1"/>
    <col min="11988" max="11988" width="19.28515625" style="131" customWidth="1"/>
    <col min="11989" max="11989" width="17.7109375" style="131" customWidth="1"/>
    <col min="11990" max="11990" width="10.85546875" style="131" bestFit="1" customWidth="1"/>
    <col min="11991" max="11991" width="9.85546875" style="131" bestFit="1" customWidth="1"/>
    <col min="11992" max="11992" width="11.85546875" style="131" bestFit="1" customWidth="1"/>
    <col min="11993" max="12239" width="9.140625" style="131"/>
    <col min="12240" max="12240" width="3" style="131" customWidth="1"/>
    <col min="12241" max="12241" width="35.140625" style="131" customWidth="1"/>
    <col min="12242" max="12242" width="8.7109375" style="131" customWidth="1"/>
    <col min="12243" max="12243" width="22.140625" style="131" customWidth="1"/>
    <col min="12244" max="12244" width="19.28515625" style="131" customWidth="1"/>
    <col min="12245" max="12245" width="17.7109375" style="131" customWidth="1"/>
    <col min="12246" max="12246" width="10.85546875" style="131" bestFit="1" customWidth="1"/>
    <col min="12247" max="12247" width="9.85546875" style="131" bestFit="1" customWidth="1"/>
    <col min="12248" max="12248" width="11.85546875" style="131" bestFit="1" customWidth="1"/>
    <col min="12249" max="12495" width="9.140625" style="131"/>
    <col min="12496" max="12496" width="3" style="131" customWidth="1"/>
    <col min="12497" max="12497" width="35.140625" style="131" customWidth="1"/>
    <col min="12498" max="12498" width="8.7109375" style="131" customWidth="1"/>
    <col min="12499" max="12499" width="22.140625" style="131" customWidth="1"/>
    <col min="12500" max="12500" width="19.28515625" style="131" customWidth="1"/>
    <col min="12501" max="12501" width="17.7109375" style="131" customWidth="1"/>
    <col min="12502" max="12502" width="10.85546875" style="131" bestFit="1" customWidth="1"/>
    <col min="12503" max="12503" width="9.85546875" style="131" bestFit="1" customWidth="1"/>
    <col min="12504" max="12504" width="11.85546875" style="131" bestFit="1" customWidth="1"/>
    <col min="12505" max="12751" width="9.140625" style="131"/>
    <col min="12752" max="12752" width="3" style="131" customWidth="1"/>
    <col min="12753" max="12753" width="35.140625" style="131" customWidth="1"/>
    <col min="12754" max="12754" width="8.7109375" style="131" customWidth="1"/>
    <col min="12755" max="12755" width="22.140625" style="131" customWidth="1"/>
    <col min="12756" max="12756" width="19.28515625" style="131" customWidth="1"/>
    <col min="12757" max="12757" width="17.7109375" style="131" customWidth="1"/>
    <col min="12758" max="12758" width="10.85546875" style="131" bestFit="1" customWidth="1"/>
    <col min="12759" max="12759" width="9.85546875" style="131" bestFit="1" customWidth="1"/>
    <col min="12760" max="12760" width="11.85546875" style="131" bestFit="1" customWidth="1"/>
    <col min="12761" max="13007" width="9.140625" style="131"/>
    <col min="13008" max="13008" width="3" style="131" customWidth="1"/>
    <col min="13009" max="13009" width="35.140625" style="131" customWidth="1"/>
    <col min="13010" max="13010" width="8.7109375" style="131" customWidth="1"/>
    <col min="13011" max="13011" width="22.140625" style="131" customWidth="1"/>
    <col min="13012" max="13012" width="19.28515625" style="131" customWidth="1"/>
    <col min="13013" max="13013" width="17.7109375" style="131" customWidth="1"/>
    <col min="13014" max="13014" width="10.85546875" style="131" bestFit="1" customWidth="1"/>
    <col min="13015" max="13015" width="9.85546875" style="131" bestFit="1" customWidth="1"/>
    <col min="13016" max="13016" width="11.85546875" style="131" bestFit="1" customWidth="1"/>
    <col min="13017" max="13263" width="9.140625" style="131"/>
    <col min="13264" max="13264" width="3" style="131" customWidth="1"/>
    <col min="13265" max="13265" width="35.140625" style="131" customWidth="1"/>
    <col min="13266" max="13266" width="8.7109375" style="131" customWidth="1"/>
    <col min="13267" max="13267" width="22.140625" style="131" customWidth="1"/>
    <col min="13268" max="13268" width="19.28515625" style="131" customWidth="1"/>
    <col min="13269" max="13269" width="17.7109375" style="131" customWidth="1"/>
    <col min="13270" max="13270" width="10.85546875" style="131" bestFit="1" customWidth="1"/>
    <col min="13271" max="13271" width="9.85546875" style="131" bestFit="1" customWidth="1"/>
    <col min="13272" max="13272" width="11.85546875" style="131" bestFit="1" customWidth="1"/>
    <col min="13273" max="13519" width="9.140625" style="131"/>
    <col min="13520" max="13520" width="3" style="131" customWidth="1"/>
    <col min="13521" max="13521" width="35.140625" style="131" customWidth="1"/>
    <col min="13522" max="13522" width="8.7109375" style="131" customWidth="1"/>
    <col min="13523" max="13523" width="22.140625" style="131" customWidth="1"/>
    <col min="13524" max="13524" width="19.28515625" style="131" customWidth="1"/>
    <col min="13525" max="13525" width="17.7109375" style="131" customWidth="1"/>
    <col min="13526" max="13526" width="10.85546875" style="131" bestFit="1" customWidth="1"/>
    <col min="13527" max="13527" width="9.85546875" style="131" bestFit="1" customWidth="1"/>
    <col min="13528" max="13528" width="11.85546875" style="131" bestFit="1" customWidth="1"/>
    <col min="13529" max="13775" width="9.140625" style="131"/>
    <col min="13776" max="13776" width="3" style="131" customWidth="1"/>
    <col min="13777" max="13777" width="35.140625" style="131" customWidth="1"/>
    <col min="13778" max="13778" width="8.7109375" style="131" customWidth="1"/>
    <col min="13779" max="13779" width="22.140625" style="131" customWidth="1"/>
    <col min="13780" max="13780" width="19.28515625" style="131" customWidth="1"/>
    <col min="13781" max="13781" width="17.7109375" style="131" customWidth="1"/>
    <col min="13782" max="13782" width="10.85546875" style="131" bestFit="1" customWidth="1"/>
    <col min="13783" max="13783" width="9.85546875" style="131" bestFit="1" customWidth="1"/>
    <col min="13784" max="13784" width="11.85546875" style="131" bestFit="1" customWidth="1"/>
    <col min="13785" max="14031" width="9.140625" style="131"/>
    <col min="14032" max="14032" width="3" style="131" customWidth="1"/>
    <col min="14033" max="14033" width="35.140625" style="131" customWidth="1"/>
    <col min="14034" max="14034" width="8.7109375" style="131" customWidth="1"/>
    <col min="14035" max="14035" width="22.140625" style="131" customWidth="1"/>
    <col min="14036" max="14036" width="19.28515625" style="131" customWidth="1"/>
    <col min="14037" max="14037" width="17.7109375" style="131" customWidth="1"/>
    <col min="14038" max="14038" width="10.85546875" style="131" bestFit="1" customWidth="1"/>
    <col min="14039" max="14039" width="9.85546875" style="131" bestFit="1" customWidth="1"/>
    <col min="14040" max="14040" width="11.85546875" style="131" bestFit="1" customWidth="1"/>
    <col min="14041" max="14287" width="9.140625" style="131"/>
    <col min="14288" max="14288" width="3" style="131" customWidth="1"/>
    <col min="14289" max="14289" width="35.140625" style="131" customWidth="1"/>
    <col min="14290" max="14290" width="8.7109375" style="131" customWidth="1"/>
    <col min="14291" max="14291" width="22.140625" style="131" customWidth="1"/>
    <col min="14292" max="14292" width="19.28515625" style="131" customWidth="1"/>
    <col min="14293" max="14293" width="17.7109375" style="131" customWidth="1"/>
    <col min="14294" max="14294" width="10.85546875" style="131" bestFit="1" customWidth="1"/>
    <col min="14295" max="14295" width="9.85546875" style="131" bestFit="1" customWidth="1"/>
    <col min="14296" max="14296" width="11.85546875" style="131" bestFit="1" customWidth="1"/>
    <col min="14297" max="14543" width="9.140625" style="131"/>
    <col min="14544" max="14544" width="3" style="131" customWidth="1"/>
    <col min="14545" max="14545" width="35.140625" style="131" customWidth="1"/>
    <col min="14546" max="14546" width="8.7109375" style="131" customWidth="1"/>
    <col min="14547" max="14547" width="22.140625" style="131" customWidth="1"/>
    <col min="14548" max="14548" width="19.28515625" style="131" customWidth="1"/>
    <col min="14549" max="14549" width="17.7109375" style="131" customWidth="1"/>
    <col min="14550" max="14550" width="10.85546875" style="131" bestFit="1" customWidth="1"/>
    <col min="14551" max="14551" width="9.85546875" style="131" bestFit="1" customWidth="1"/>
    <col min="14552" max="14552" width="11.85546875" style="131" bestFit="1" customWidth="1"/>
    <col min="14553" max="14799" width="9.140625" style="131"/>
    <col min="14800" max="14800" width="3" style="131" customWidth="1"/>
    <col min="14801" max="14801" width="35.140625" style="131" customWidth="1"/>
    <col min="14802" max="14802" width="8.7109375" style="131" customWidth="1"/>
    <col min="14803" max="14803" width="22.140625" style="131" customWidth="1"/>
    <col min="14804" max="14804" width="19.28515625" style="131" customWidth="1"/>
    <col min="14805" max="14805" width="17.7109375" style="131" customWidth="1"/>
    <col min="14806" max="14806" width="10.85546875" style="131" bestFit="1" customWidth="1"/>
    <col min="14807" max="14807" width="9.85546875" style="131" bestFit="1" customWidth="1"/>
    <col min="14808" max="14808" width="11.85546875" style="131" bestFit="1" customWidth="1"/>
    <col min="14809" max="15055" width="9.140625" style="131"/>
    <col min="15056" max="15056" width="3" style="131" customWidth="1"/>
    <col min="15057" max="15057" width="35.140625" style="131" customWidth="1"/>
    <col min="15058" max="15058" width="8.7109375" style="131" customWidth="1"/>
    <col min="15059" max="15059" width="22.140625" style="131" customWidth="1"/>
    <col min="15060" max="15060" width="19.28515625" style="131" customWidth="1"/>
    <col min="15061" max="15061" width="17.7109375" style="131" customWidth="1"/>
    <col min="15062" max="15062" width="10.85546875" style="131" bestFit="1" customWidth="1"/>
    <col min="15063" max="15063" width="9.85546875" style="131" bestFit="1" customWidth="1"/>
    <col min="15064" max="15064" width="11.85546875" style="131" bestFit="1" customWidth="1"/>
    <col min="15065" max="15311" width="9.140625" style="131"/>
    <col min="15312" max="15312" width="3" style="131" customWidth="1"/>
    <col min="15313" max="15313" width="35.140625" style="131" customWidth="1"/>
    <col min="15314" max="15314" width="8.7109375" style="131" customWidth="1"/>
    <col min="15315" max="15315" width="22.140625" style="131" customWidth="1"/>
    <col min="15316" max="15316" width="19.28515625" style="131" customWidth="1"/>
    <col min="15317" max="15317" width="17.7109375" style="131" customWidth="1"/>
    <col min="15318" max="15318" width="10.85546875" style="131" bestFit="1" customWidth="1"/>
    <col min="15319" max="15319" width="9.85546875" style="131" bestFit="1" customWidth="1"/>
    <col min="15320" max="15320" width="11.85546875" style="131" bestFit="1" customWidth="1"/>
    <col min="15321" max="15567" width="9.140625" style="131"/>
    <col min="15568" max="15568" width="3" style="131" customWidth="1"/>
    <col min="15569" max="15569" width="35.140625" style="131" customWidth="1"/>
    <col min="15570" max="15570" width="8.7109375" style="131" customWidth="1"/>
    <col min="15571" max="15571" width="22.140625" style="131" customWidth="1"/>
    <col min="15572" max="15572" width="19.28515625" style="131" customWidth="1"/>
    <col min="15573" max="15573" width="17.7109375" style="131" customWidth="1"/>
    <col min="15574" max="15574" width="10.85546875" style="131" bestFit="1" customWidth="1"/>
    <col min="15575" max="15575" width="9.85546875" style="131" bestFit="1" customWidth="1"/>
    <col min="15576" max="15576" width="11.85546875" style="131" bestFit="1" customWidth="1"/>
    <col min="15577" max="15823" width="9.140625" style="131"/>
    <col min="15824" max="15824" width="3" style="131" customWidth="1"/>
    <col min="15825" max="15825" width="35.140625" style="131" customWidth="1"/>
    <col min="15826" max="15826" width="8.7109375" style="131" customWidth="1"/>
    <col min="15827" max="15827" width="22.140625" style="131" customWidth="1"/>
    <col min="15828" max="15828" width="19.28515625" style="131" customWidth="1"/>
    <col min="15829" max="15829" width="17.7109375" style="131" customWidth="1"/>
    <col min="15830" max="15830" width="10.85546875" style="131" bestFit="1" customWidth="1"/>
    <col min="15831" max="15831" width="9.85546875" style="131" bestFit="1" customWidth="1"/>
    <col min="15832" max="15832" width="11.85546875" style="131" bestFit="1" customWidth="1"/>
    <col min="15833" max="16384" width="9.140625" style="131"/>
  </cols>
  <sheetData>
    <row r="1" spans="1:6" ht="18">
      <c r="B1" s="249" t="s">
        <v>0</v>
      </c>
      <c r="C1" s="249"/>
      <c r="D1" s="249"/>
      <c r="E1" s="249"/>
      <c r="F1" s="136"/>
    </row>
    <row r="2" spans="1:6" ht="18">
      <c r="B2" s="249" t="s">
        <v>325</v>
      </c>
      <c r="C2" s="249"/>
      <c r="D2" s="249"/>
      <c r="E2" s="249"/>
      <c r="F2" s="249"/>
    </row>
    <row r="3" spans="1:6" ht="18">
      <c r="B3" s="135" t="s">
        <v>326</v>
      </c>
      <c r="C3" s="137"/>
      <c r="D3" s="138"/>
      <c r="E3" s="136"/>
      <c r="F3" s="136"/>
    </row>
    <row r="4" spans="1:6" ht="18">
      <c r="B4" s="135"/>
      <c r="C4" s="137"/>
      <c r="D4" s="138"/>
      <c r="E4" s="136"/>
      <c r="F4" s="136"/>
    </row>
    <row r="5" spans="1:6" ht="18">
      <c r="B5" s="135"/>
      <c r="C5" s="137"/>
      <c r="D5" s="138"/>
      <c r="E5" s="136"/>
      <c r="F5" s="136"/>
    </row>
    <row r="6" spans="1:6" ht="17.100000000000001" customHeight="1">
      <c r="B6" s="250" t="s">
        <v>327</v>
      </c>
      <c r="C6" s="251"/>
      <c r="D6" s="251"/>
      <c r="E6" s="139"/>
      <c r="F6" s="139"/>
    </row>
    <row r="7" spans="1:6">
      <c r="B7" s="140" t="s">
        <v>41</v>
      </c>
      <c r="C7" s="141" t="s">
        <v>20</v>
      </c>
      <c r="D7" s="142" t="s">
        <v>328</v>
      </c>
      <c r="E7" s="143" t="s">
        <v>329</v>
      </c>
      <c r="F7" s="143" t="s">
        <v>330</v>
      </c>
    </row>
    <row r="8" spans="1:6" ht="17.100000000000001" customHeight="1">
      <c r="B8" s="240" t="s">
        <v>29</v>
      </c>
      <c r="C8" s="241"/>
      <c r="D8" s="241"/>
      <c r="E8" s="241"/>
      <c r="F8" s="242"/>
    </row>
    <row r="9" spans="1:6" ht="17.100000000000001" customHeight="1">
      <c r="A9" s="132"/>
      <c r="B9" s="144" t="s">
        <v>331</v>
      </c>
      <c r="C9" s="144" t="s">
        <v>316</v>
      </c>
      <c r="D9" s="145">
        <v>2</v>
      </c>
      <c r="E9" s="146">
        <v>415175</v>
      </c>
      <c r="F9" s="146">
        <v>1650994.75</v>
      </c>
    </row>
    <row r="10" spans="1:6" ht="17.100000000000001" customHeight="1">
      <c r="A10" s="132"/>
      <c r="B10" s="144" t="s">
        <v>332</v>
      </c>
      <c r="C10" s="144" t="s">
        <v>294</v>
      </c>
      <c r="D10" s="145">
        <v>2</v>
      </c>
      <c r="E10" s="146">
        <v>65000</v>
      </c>
      <c r="F10" s="146">
        <v>113650</v>
      </c>
    </row>
    <row r="11" spans="1:6" ht="17.100000000000001" customHeight="1">
      <c r="A11" s="132"/>
      <c r="B11" s="147" t="s">
        <v>333</v>
      </c>
      <c r="C11" s="148"/>
      <c r="D11" s="145">
        <f>SUM(D9:D10)</f>
        <v>4</v>
      </c>
      <c r="E11" s="146">
        <f>SUM(E9:E10)</f>
        <v>480175</v>
      </c>
      <c r="F11" s="146">
        <f>SUM(F9:F10)</f>
        <v>1764644.75</v>
      </c>
    </row>
    <row r="12" spans="1:6" ht="17.100000000000001" customHeight="1">
      <c r="A12" s="132"/>
      <c r="B12" s="240" t="s">
        <v>334</v>
      </c>
      <c r="C12" s="241"/>
      <c r="D12" s="241"/>
      <c r="E12" s="241"/>
      <c r="F12" s="242"/>
    </row>
    <row r="13" spans="1:6" ht="17.100000000000001" customHeight="1">
      <c r="A13" s="132"/>
      <c r="B13" s="149" t="s">
        <v>133</v>
      </c>
      <c r="C13" s="150" t="s">
        <v>134</v>
      </c>
      <c r="D13" s="145">
        <v>1</v>
      </c>
      <c r="E13" s="146">
        <v>100</v>
      </c>
      <c r="F13" s="146">
        <v>618</v>
      </c>
    </row>
    <row r="14" spans="1:6" ht="17.100000000000001" customHeight="1">
      <c r="A14" s="132"/>
      <c r="B14" s="150" t="s">
        <v>335</v>
      </c>
      <c r="C14" s="151"/>
      <c r="D14" s="145">
        <f>SUM(D13)</f>
        <v>1</v>
      </c>
      <c r="E14" s="146">
        <f>SUM(E13)</f>
        <v>100</v>
      </c>
      <c r="F14" s="146">
        <f>SUM(F13)</f>
        <v>618</v>
      </c>
    </row>
    <row r="15" spans="1:6">
      <c r="A15" s="132"/>
      <c r="B15" s="252" t="s">
        <v>40</v>
      </c>
      <c r="C15" s="253"/>
      <c r="D15" s="145">
        <f>D11+D14</f>
        <v>5</v>
      </c>
      <c r="E15" s="146">
        <f>E11+E14</f>
        <v>480275</v>
      </c>
      <c r="F15" s="146">
        <f>F11+F14</f>
        <v>1765262.75</v>
      </c>
    </row>
    <row r="16" spans="1:6">
      <c r="A16" s="132"/>
      <c r="B16" s="152"/>
      <c r="C16" s="152"/>
      <c r="D16" s="153"/>
      <c r="E16" s="154"/>
      <c r="F16" s="154"/>
    </row>
    <row r="17" spans="1:6">
      <c r="A17" s="132"/>
      <c r="B17" s="132"/>
      <c r="D17" s="155"/>
      <c r="E17" s="156"/>
      <c r="F17" s="156"/>
    </row>
    <row r="18" spans="1:6" ht="18.75">
      <c r="A18" s="132"/>
      <c r="B18" s="157" t="s">
        <v>336</v>
      </c>
      <c r="C18" s="158"/>
      <c r="D18" s="159"/>
      <c r="E18" s="160"/>
      <c r="F18" s="161"/>
    </row>
    <row r="19" spans="1:6" ht="31.5">
      <c r="A19" s="132"/>
      <c r="B19" s="162" t="s">
        <v>41</v>
      </c>
      <c r="C19" s="141" t="s">
        <v>20</v>
      </c>
      <c r="D19" s="163" t="s">
        <v>328</v>
      </c>
      <c r="E19" s="164" t="s">
        <v>329</v>
      </c>
      <c r="F19" s="164" t="s">
        <v>330</v>
      </c>
    </row>
    <row r="20" spans="1:6">
      <c r="A20" s="132"/>
      <c r="B20" s="240" t="s">
        <v>29</v>
      </c>
      <c r="C20" s="241"/>
      <c r="D20" s="241"/>
      <c r="E20" s="241"/>
      <c r="F20" s="242"/>
    </row>
    <row r="21" spans="1:6" ht="17.100000000000001" customHeight="1">
      <c r="A21" s="165"/>
      <c r="B21" s="149" t="s">
        <v>331</v>
      </c>
      <c r="C21" s="149" t="s">
        <v>316</v>
      </c>
      <c r="D21" s="145">
        <v>30</v>
      </c>
      <c r="E21" s="149">
        <v>2750000</v>
      </c>
      <c r="F21" s="149">
        <v>11032500</v>
      </c>
    </row>
    <row r="22" spans="1:6">
      <c r="A22" s="165"/>
      <c r="B22" s="150" t="s">
        <v>333</v>
      </c>
      <c r="C22" s="151"/>
      <c r="D22" s="145">
        <f>SUM(D21)</f>
        <v>30</v>
      </c>
      <c r="E22" s="149">
        <f>SUM(E21)</f>
        <v>2750000</v>
      </c>
      <c r="F22" s="149">
        <f>SUM(F21)</f>
        <v>11032500</v>
      </c>
    </row>
    <row r="23" spans="1:6">
      <c r="A23" s="165"/>
      <c r="B23" s="243" t="s">
        <v>334</v>
      </c>
      <c r="C23" s="244"/>
      <c r="D23" s="244"/>
      <c r="E23" s="244"/>
      <c r="F23" s="245"/>
    </row>
    <row r="24" spans="1:6">
      <c r="A24" s="165"/>
      <c r="B24" s="149" t="s">
        <v>133</v>
      </c>
      <c r="C24" s="150" t="s">
        <v>134</v>
      </c>
      <c r="D24" s="145">
        <v>1</v>
      </c>
      <c r="E24" s="149">
        <v>100</v>
      </c>
      <c r="F24" s="149">
        <v>617</v>
      </c>
    </row>
    <row r="25" spans="1:6">
      <c r="A25" s="165"/>
      <c r="B25" s="150" t="s">
        <v>335</v>
      </c>
      <c r="C25" s="151"/>
      <c r="D25" s="145">
        <f>SUM(D24)</f>
        <v>1</v>
      </c>
      <c r="E25" s="149">
        <f>SUM(E24)</f>
        <v>100</v>
      </c>
      <c r="F25" s="149">
        <f>SUM(F24)</f>
        <v>617</v>
      </c>
    </row>
    <row r="26" spans="1:6">
      <c r="A26" s="165"/>
      <c r="B26" s="246" t="s">
        <v>40</v>
      </c>
      <c r="C26" s="247"/>
      <c r="D26" s="145">
        <f>D22+D25</f>
        <v>31</v>
      </c>
      <c r="E26" s="149">
        <f>E22+E25</f>
        <v>2750100</v>
      </c>
      <c r="F26" s="149">
        <f>F22+F25</f>
        <v>11033117</v>
      </c>
    </row>
    <row r="27" spans="1:6">
      <c r="A27" s="165"/>
      <c r="B27" s="165"/>
      <c r="C27" s="165"/>
      <c r="D27" s="155"/>
      <c r="E27" s="156"/>
      <c r="F27" s="156"/>
    </row>
    <row r="28" spans="1:6" ht="18.75">
      <c r="A28" s="165"/>
      <c r="B28" s="248" t="s">
        <v>337</v>
      </c>
      <c r="C28" s="248"/>
      <c r="D28" s="248"/>
      <c r="E28" s="248"/>
      <c r="F28" s="248"/>
    </row>
    <row r="29" spans="1:6">
      <c r="A29" s="165"/>
      <c r="B29" s="166" t="s">
        <v>41</v>
      </c>
      <c r="C29" s="167" t="s">
        <v>20</v>
      </c>
      <c r="D29" s="168" t="s">
        <v>338</v>
      </c>
      <c r="E29" s="169" t="s">
        <v>339</v>
      </c>
      <c r="F29" s="169" t="s">
        <v>340</v>
      </c>
    </row>
    <row r="30" spans="1:6">
      <c r="A30" s="132"/>
      <c r="B30" s="240" t="s">
        <v>29</v>
      </c>
      <c r="C30" s="241"/>
      <c r="D30" s="241"/>
      <c r="E30" s="241"/>
      <c r="F30" s="242"/>
    </row>
    <row r="31" spans="1:6" s="172" customFormat="1">
      <c r="A31" s="170"/>
      <c r="B31" s="171" t="s">
        <v>201</v>
      </c>
      <c r="C31" s="171" t="s">
        <v>202</v>
      </c>
      <c r="D31" s="145">
        <v>4</v>
      </c>
      <c r="E31" s="149">
        <v>800000</v>
      </c>
      <c r="F31" s="149">
        <v>808000</v>
      </c>
    </row>
    <row r="32" spans="1:6">
      <c r="A32" s="165"/>
      <c r="B32" s="149" t="s">
        <v>333</v>
      </c>
      <c r="C32" s="149"/>
      <c r="D32" s="145">
        <f>SUM(D31)</f>
        <v>4</v>
      </c>
      <c r="E32" s="149">
        <f>SUM(E31)</f>
        <v>800000</v>
      </c>
      <c r="F32" s="149">
        <f>SUM(F31)</f>
        <v>808000</v>
      </c>
    </row>
    <row r="33" spans="1:6">
      <c r="A33" s="165"/>
      <c r="B33" s="246" t="s">
        <v>40</v>
      </c>
      <c r="C33" s="247"/>
      <c r="D33" s="145">
        <f>D32</f>
        <v>4</v>
      </c>
      <c r="E33" s="149">
        <f>E32</f>
        <v>800000</v>
      </c>
      <c r="F33" s="149">
        <f>F32</f>
        <v>808000</v>
      </c>
    </row>
  </sheetData>
  <mergeCells count="12">
    <mergeCell ref="B15:C15"/>
    <mergeCell ref="B1:E1"/>
    <mergeCell ref="B2:F2"/>
    <mergeCell ref="B6:D6"/>
    <mergeCell ref="B8:F8"/>
    <mergeCell ref="B12:F12"/>
    <mergeCell ref="B20:F20"/>
    <mergeCell ref="B23:F23"/>
    <mergeCell ref="B26:C26"/>
    <mergeCell ref="B28:F28"/>
    <mergeCell ref="B33:C33"/>
    <mergeCell ref="B30:F30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3" t="s">
        <v>0</v>
      </c>
      <c r="C1" s="274"/>
      <c r="D1" s="275"/>
      <c r="E1" s="6"/>
      <c r="F1" s="10"/>
      <c r="G1" s="10"/>
      <c r="H1" s="10"/>
      <c r="I1" s="10"/>
    </row>
    <row r="2" spans="1:9" ht="10.5" customHeight="1">
      <c r="B2" s="276"/>
      <c r="C2" s="277"/>
      <c r="D2" s="278"/>
      <c r="E2" s="6"/>
      <c r="F2" s="10"/>
      <c r="G2" s="10"/>
      <c r="H2" s="10"/>
      <c r="I2" s="10"/>
    </row>
    <row r="3" spans="1:9" ht="18" customHeight="1">
      <c r="B3" s="105" t="s">
        <v>319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91" t="s">
        <v>321</v>
      </c>
      <c r="C4" s="292"/>
      <c r="D4" s="292"/>
      <c r="E4" s="292"/>
      <c r="F4" s="292"/>
      <c r="G4" s="292"/>
      <c r="H4" s="292"/>
      <c r="I4" s="293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94" t="s">
        <v>29</v>
      </c>
      <c r="C6" s="295"/>
      <c r="D6" s="295"/>
      <c r="E6" s="295"/>
      <c r="F6" s="295"/>
      <c r="G6" s="295"/>
      <c r="H6" s="295"/>
      <c r="I6" s="296"/>
    </row>
    <row r="7" spans="1:9" ht="18" customHeight="1">
      <c r="A7" s="106"/>
      <c r="B7" s="111" t="s">
        <v>44</v>
      </c>
      <c r="C7" s="112" t="s">
        <v>278</v>
      </c>
      <c r="D7" s="113">
        <v>0.18</v>
      </c>
      <c r="E7" s="113">
        <v>0.18</v>
      </c>
      <c r="F7" s="113">
        <v>0.18</v>
      </c>
      <c r="G7" s="114">
        <v>1</v>
      </c>
      <c r="H7" s="114">
        <v>300000</v>
      </c>
      <c r="I7" s="114">
        <v>54000</v>
      </c>
    </row>
    <row r="8" spans="1:9" ht="18" customHeight="1">
      <c r="A8" s="106"/>
      <c r="B8" s="115" t="s">
        <v>289</v>
      </c>
      <c r="C8" s="265"/>
      <c r="D8" s="262"/>
      <c r="E8" s="262"/>
      <c r="F8" s="266"/>
      <c r="G8" s="116">
        <f>SUM(G7:G7)</f>
        <v>1</v>
      </c>
      <c r="H8" s="116">
        <f>SUM(H7:H7)</f>
        <v>300000</v>
      </c>
      <c r="I8" s="116">
        <f>SUM(I7:I7)</f>
        <v>54000</v>
      </c>
    </row>
    <row r="9" spans="1:9" ht="18" customHeight="1">
      <c r="A9" s="106"/>
      <c r="B9" s="117" t="s">
        <v>290</v>
      </c>
      <c r="C9" s="297"/>
      <c r="D9" s="298"/>
      <c r="E9" s="298"/>
      <c r="F9" s="299"/>
      <c r="G9" s="118">
        <f>G8</f>
        <v>1</v>
      </c>
      <c r="H9" s="118">
        <f t="shared" ref="H9:I9" si="0">H8</f>
        <v>300000</v>
      </c>
      <c r="I9" s="118">
        <f t="shared" si="0"/>
        <v>54000</v>
      </c>
    </row>
    <row r="10" spans="1:9" ht="18" customHeight="1">
      <c r="B10" s="288" t="s">
        <v>129</v>
      </c>
      <c r="C10" s="289"/>
      <c r="D10" s="289"/>
      <c r="E10" s="289"/>
      <c r="F10" s="289"/>
      <c r="G10" s="289"/>
      <c r="H10" s="289"/>
      <c r="I10" s="289"/>
    </row>
    <row r="11" spans="1:9" ht="18" customHeight="1">
      <c r="B11" s="279" t="s">
        <v>15</v>
      </c>
      <c r="C11" s="280"/>
      <c r="D11" s="281"/>
      <c r="E11" s="279" t="s">
        <v>20</v>
      </c>
      <c r="F11" s="281"/>
      <c r="G11" s="290" t="s">
        <v>45</v>
      </c>
      <c r="H11" s="280"/>
      <c r="I11" s="281"/>
    </row>
    <row r="12" spans="1:9" ht="12.95" customHeight="1">
      <c r="B12" s="286" t="s">
        <v>29</v>
      </c>
      <c r="C12" s="227"/>
      <c r="D12" s="227"/>
      <c r="E12" s="227"/>
      <c r="F12" s="227"/>
      <c r="G12" s="227"/>
      <c r="H12" s="227"/>
      <c r="I12" s="287"/>
    </row>
    <row r="13" spans="1:9" ht="12.95" customHeight="1">
      <c r="B13" s="263" t="s">
        <v>287</v>
      </c>
      <c r="C13" s="258"/>
      <c r="D13" s="264"/>
      <c r="E13" s="265" t="s">
        <v>288</v>
      </c>
      <c r="F13" s="266"/>
      <c r="G13" s="265" t="s">
        <v>72</v>
      </c>
      <c r="H13" s="262"/>
      <c r="I13" s="266"/>
    </row>
    <row r="14" spans="1:9" ht="12.95" customHeight="1">
      <c r="B14" s="282" t="s">
        <v>217</v>
      </c>
      <c r="C14" s="258"/>
      <c r="D14" s="283"/>
      <c r="E14" s="284" t="s">
        <v>216</v>
      </c>
      <c r="F14" s="285"/>
      <c r="G14" s="284">
        <v>3</v>
      </c>
      <c r="H14" s="262"/>
      <c r="I14" s="285"/>
    </row>
    <row r="15" spans="1:9" ht="12.95" customHeight="1">
      <c r="B15" s="254" t="s">
        <v>84</v>
      </c>
      <c r="C15" s="255"/>
      <c r="D15" s="255"/>
      <c r="E15" s="255"/>
      <c r="F15" s="255"/>
      <c r="G15" s="255"/>
      <c r="H15" s="255"/>
      <c r="I15" s="256"/>
    </row>
    <row r="16" spans="1:9" ht="12.95" customHeight="1">
      <c r="B16" s="257" t="s">
        <v>291</v>
      </c>
      <c r="C16" s="258"/>
      <c r="D16" s="259"/>
      <c r="E16" s="260" t="s">
        <v>292</v>
      </c>
      <c r="F16" s="261"/>
      <c r="G16" s="260">
        <v>2.75</v>
      </c>
      <c r="H16" s="262"/>
      <c r="I16" s="261"/>
    </row>
    <row r="17" spans="2:9" ht="12.95" customHeight="1">
      <c r="B17" s="254" t="s">
        <v>73</v>
      </c>
      <c r="C17" s="255"/>
      <c r="D17" s="255"/>
      <c r="E17" s="255"/>
      <c r="F17" s="255"/>
      <c r="G17" s="255"/>
      <c r="H17" s="255"/>
      <c r="I17" s="256"/>
    </row>
    <row r="18" spans="2:9" ht="12.95" customHeight="1">
      <c r="B18" s="257" t="s">
        <v>307</v>
      </c>
      <c r="C18" s="258"/>
      <c r="D18" s="259"/>
      <c r="E18" s="260" t="s">
        <v>308</v>
      </c>
      <c r="F18" s="261"/>
      <c r="G18" s="260">
        <v>10</v>
      </c>
      <c r="H18" s="262"/>
      <c r="I18" s="261"/>
    </row>
    <row r="19" spans="2:9" ht="12.95" customHeight="1">
      <c r="B19" s="257" t="s">
        <v>113</v>
      </c>
      <c r="C19" s="258"/>
      <c r="D19" s="259"/>
      <c r="E19" s="260" t="s">
        <v>112</v>
      </c>
      <c r="F19" s="261"/>
      <c r="G19" s="260">
        <v>1</v>
      </c>
      <c r="H19" s="262"/>
      <c r="I19" s="261"/>
    </row>
    <row r="20" spans="2:9" ht="12.95" customHeight="1">
      <c r="B20" s="270" t="s">
        <v>116</v>
      </c>
      <c r="C20" s="271" t="s">
        <v>117</v>
      </c>
      <c r="D20" s="272"/>
      <c r="E20" s="267" t="s">
        <v>117</v>
      </c>
      <c r="F20" s="269"/>
      <c r="G20" s="267">
        <v>9.5</v>
      </c>
      <c r="H20" s="268"/>
      <c r="I20" s="269"/>
    </row>
    <row r="21" spans="2:9" ht="12.95" customHeight="1">
      <c r="B21" s="270" t="s">
        <v>122</v>
      </c>
      <c r="C21" s="271"/>
      <c r="D21" s="272"/>
      <c r="E21" s="267" t="s">
        <v>123</v>
      </c>
      <c r="F21" s="269"/>
      <c r="G21" s="267">
        <v>1</v>
      </c>
      <c r="H21" s="268"/>
      <c r="I21" s="269"/>
    </row>
    <row r="22" spans="2:9" ht="12.95" customHeight="1">
      <c r="B22" s="270" t="s">
        <v>143</v>
      </c>
      <c r="C22" s="271"/>
      <c r="D22" s="272"/>
      <c r="E22" s="267" t="s">
        <v>144</v>
      </c>
      <c r="F22" s="269"/>
      <c r="G22" s="267" t="s">
        <v>72</v>
      </c>
      <c r="H22" s="268"/>
      <c r="I22" s="269"/>
    </row>
    <row r="23" spans="2:9" ht="12.95" customHeight="1">
      <c r="B23" s="300" t="s">
        <v>94</v>
      </c>
      <c r="C23" s="301"/>
      <c r="D23" s="301"/>
      <c r="E23" s="301"/>
      <c r="F23" s="301"/>
      <c r="G23" s="301"/>
      <c r="H23" s="301"/>
      <c r="I23" s="302"/>
    </row>
    <row r="24" spans="2:9" ht="12.95" customHeight="1">
      <c r="B24" s="303" t="s">
        <v>256</v>
      </c>
      <c r="C24" s="258"/>
      <c r="D24" s="264"/>
      <c r="E24" s="304" t="s">
        <v>257</v>
      </c>
      <c r="F24" s="266"/>
      <c r="G24" s="304">
        <v>1</v>
      </c>
      <c r="H24" s="262"/>
      <c r="I24" s="266"/>
    </row>
    <row r="25" spans="2:9" ht="12.95" customHeight="1">
      <c r="B25" s="303" t="s">
        <v>285</v>
      </c>
      <c r="C25" s="258"/>
      <c r="D25" s="264"/>
      <c r="E25" s="304" t="s">
        <v>286</v>
      </c>
      <c r="F25" s="266"/>
      <c r="G25" s="304" t="s">
        <v>72</v>
      </c>
      <c r="H25" s="262"/>
      <c r="I25" s="266"/>
    </row>
    <row r="26" spans="2:9" ht="12.95" customHeight="1">
      <c r="B26" s="303" t="s">
        <v>239</v>
      </c>
      <c r="C26" s="258"/>
      <c r="D26" s="264"/>
      <c r="E26" s="304" t="s">
        <v>238</v>
      </c>
      <c r="F26" s="266"/>
      <c r="G26" s="304">
        <v>0.5</v>
      </c>
      <c r="H26" s="262"/>
      <c r="I26" s="266"/>
    </row>
    <row r="27" spans="2:9" ht="12.95" customHeight="1">
      <c r="B27" s="270" t="s">
        <v>246</v>
      </c>
      <c r="C27" s="271"/>
      <c r="D27" s="272"/>
      <c r="E27" s="305" t="s">
        <v>247</v>
      </c>
      <c r="F27" s="305"/>
      <c r="G27" s="267" t="s">
        <v>72</v>
      </c>
      <c r="H27" s="268"/>
      <c r="I27" s="269"/>
    </row>
    <row r="28" spans="2:9" ht="12.95" customHeight="1">
      <c r="B28" s="270" t="s">
        <v>119</v>
      </c>
      <c r="C28" s="271"/>
      <c r="D28" s="272"/>
      <c r="E28" s="267" t="s">
        <v>118</v>
      </c>
      <c r="F28" s="269"/>
      <c r="G28" s="267" t="s">
        <v>72</v>
      </c>
      <c r="H28" s="268"/>
      <c r="I28" s="269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G22:I22"/>
    <mergeCell ref="B22:D22"/>
    <mergeCell ref="E22:F22"/>
    <mergeCell ref="E21:F21"/>
    <mergeCell ref="G21:I21"/>
    <mergeCell ref="B15:I15"/>
    <mergeCell ref="B16:D16"/>
    <mergeCell ref="E16:F16"/>
    <mergeCell ref="G16:I16"/>
    <mergeCell ref="B13:D13"/>
    <mergeCell ref="E13:F13"/>
    <mergeCell ref="G13:I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9" sqref="H9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6" t="s">
        <v>0</v>
      </c>
      <c r="C1" s="306"/>
      <c r="D1" s="5"/>
      <c r="E1" s="5"/>
      <c r="F1" s="5"/>
    </row>
    <row r="2" spans="1:6" ht="27.95" customHeight="1">
      <c r="A2" s="4"/>
      <c r="B2" s="307" t="s">
        <v>319</v>
      </c>
      <c r="C2" s="307"/>
      <c r="D2" s="307"/>
      <c r="E2" s="307"/>
      <c r="F2" s="307"/>
    </row>
    <row r="3" spans="1:6" ht="42.75" customHeight="1">
      <c r="B3" s="291" t="s">
        <v>46</v>
      </c>
      <c r="C3" s="292"/>
      <c r="D3" s="292"/>
      <c r="E3" s="292"/>
      <c r="F3" s="29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2026-04-30T10:36:56Z</cp:lastPrinted>
  <dcterms:created xsi:type="dcterms:W3CDTF">2024-09-12T06:50:39Z</dcterms:created>
  <dcterms:modified xsi:type="dcterms:W3CDTF">2026-04-30T10:41:45Z</dcterms:modified>
</cp:coreProperties>
</file>